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ments/Reports &amp; presentations/2023/Q1/Final/Tables for realese/"/>
    </mc:Choice>
  </mc:AlternateContent>
  <xr:revisionPtr revIDLastSave="2769" documentId="8_{3159D065-E927-43D5-81C5-FFCD64F571C0}" xr6:coauthVersionLast="47" xr6:coauthVersionMax="47" xr10:uidLastSave="{22945955-4722-4273-9BF4-8790D60AB938}"/>
  <bookViews>
    <workbookView xWindow="-110" yWindow="-110" windowWidth="19420" windowHeight="10420" tabRatio="890" xr2:uid="{3FE62D0C-8133-45CC-8A4A-DA0A26F011DF}"/>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externalReferences>
    <externalReference r:id="rId7"/>
    <externalReference r:id="rId8"/>
    <externalReference r:id="rId9"/>
  </externalReferences>
  <definedNames>
    <definedName name="dmem">[1]General!$C$8</definedName>
    <definedName name="FX_AVG_Euro">'Mature Portfolio Financials'!$D$119</definedName>
    <definedName name="FX_AVG_Nis">'Mature Portfolio Financials'!$E$119</definedName>
    <definedName name="FX_end_Euro">'Mature Portfolio Financials'!$D$115</definedName>
    <definedName name="FX_end_NIS">'Mature Portfolio Financials'!$E$115</definedName>
    <definedName name="FX_Euro" localSheetId="0">'[2]Mature Portfolio Financials'!$D$94</definedName>
    <definedName name="FX_Euro">'Mature Portfolio Financials'!$D$115</definedName>
    <definedName name="FX_Nis" localSheetId="0">'[2]Mature Portfolio Financials'!$E$94</definedName>
    <definedName name="FX_Nis">'[3]Mature Portfolio Financials'!$E$94</definedName>
    <definedName name="FX_NIS_end">'Mature Portfolio Financials'!$E$115</definedName>
    <definedName name="_xlnm.Print_Area" localSheetId="4">'Adv. Dev and Dev. Portfolio'!$A$1:$F$31</definedName>
    <definedName name="_xlnm.Print_Area" localSheetId="2">'Mature Portfolio Financials'!$A$1:$Q$127</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5" l="1"/>
  <c r="D30" i="5"/>
  <c r="D28" i="5"/>
  <c r="E24" i="5"/>
  <c r="D24" i="5"/>
  <c r="E13" i="5"/>
  <c r="D11" i="5"/>
  <c r="D13" i="5" s="1"/>
  <c r="H57" i="1" l="1"/>
  <c r="H56" i="1"/>
  <c r="H55" i="1"/>
  <c r="H54" i="1"/>
  <c r="H53" i="1"/>
  <c r="H52" i="1"/>
  <c r="H51" i="1"/>
  <c r="H67" i="1" l="1"/>
  <c r="H66" i="1"/>
  <c r="H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<sst xmlns="http://schemas.openxmlformats.org/spreadsheetml/2006/main" count="618" uniqueCount="262">
  <si>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</si>
  <si>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</si>
  <si>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</si>
  <si>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</si>
  <si>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rPr>
      <t>Non-IFRS Financial Metrics</t>
    </r>
    <r>
      <rPr>
        <sz val="12"/>
        <color rgb="FF132547"/>
        <rFont val="Heebo"/>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</si>
  <si>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</si>
  <si>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</si>
  <si>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</si>
  <si>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Key Portfolio highlights</t>
  </si>
  <si>
    <t>-</t>
  </si>
  <si>
    <t>Segment Information: Operational Projects</t>
  </si>
  <si>
    <t>($ thousands)</t>
  </si>
  <si>
    <t>3 Months ended March 31, 2023</t>
  </si>
  <si>
    <t>Operational Project Segments</t>
  </si>
  <si>
    <t>Installed Capacity (MW)
March-2023</t>
  </si>
  <si>
    <t>Generation
(GWh)</t>
  </si>
  <si>
    <t>Reported Revenue*</t>
  </si>
  <si>
    <t>Segment Adjusted 
EBITDA</t>
  </si>
  <si>
    <t>Israel</t>
  </si>
  <si>
    <t>Western Europe</t>
  </si>
  <si>
    <t>Central and Eastern Europe ("CEE")</t>
  </si>
  <si>
    <t>Total Consolidated Projects</t>
  </si>
  <si>
    <t>Unconsolidated Projects at share</t>
  </si>
  <si>
    <t xml:space="preserve">Total </t>
  </si>
  <si>
    <t>Total Consolidated Q1 Segment Adjusted EBITDA</t>
  </si>
  <si>
    <t>Annualized Consolidated Adjusted EBITDA</t>
  </si>
  <si>
    <t>Invested capital For projects that were fully operational as of 01 January 2023</t>
  </si>
  <si>
    <t>Asset Level Return on Project Costs</t>
  </si>
  <si>
    <t>Consolidated Projects</t>
  </si>
  <si>
    <t>Key Commentary</t>
  </si>
  <si>
    <t>Gecama</t>
  </si>
  <si>
    <t>Emek Habacha</t>
  </si>
  <si>
    <t>Projects Under Construction</t>
  </si>
  <si>
    <r>
      <rPr>
        <sz val="13"/>
        <color theme="0"/>
        <rFont val="Heebo"/>
      </rPr>
      <t>($ millions)</t>
    </r>
    <r>
      <rPr>
        <b/>
        <sz val="13"/>
        <color theme="0"/>
        <rFont val="Heebo"/>
      </rPr>
      <t xml:space="preserve">
Consolidated Projects</t>
    </r>
  </si>
  <si>
    <t>Country</t>
  </si>
  <si>
    <t>Generation Capacity 
(MW)</t>
  </si>
  <si>
    <t>Storage 
Capacity 
(MWh)</t>
  </si>
  <si>
    <t>Est.
COD</t>
  </si>
  <si>
    <t>Est. Total 
Project Cost</t>
  </si>
  <si>
    <t>Capital Invested as of March 31, 2023</t>
  </si>
  <si>
    <t>Est. Equity Required (%)</t>
  </si>
  <si>
    <t>Equity Invested as of March 31, 2023</t>
  </si>
  <si>
    <t>Est. Tax Equity (% of project cost)</t>
  </si>
  <si>
    <t>Est. First Full Year Revenue</t>
  </si>
  <si>
    <t>Est. First Full Year EBITDA*</t>
  </si>
  <si>
    <t>Apex Solar</t>
  </si>
  <si>
    <t>United States</t>
  </si>
  <si>
    <t>Apex is funded through a Sale and LeaseBack (SLB) agreement</t>
  </si>
  <si>
    <t>Atrisco Solar</t>
  </si>
  <si>
    <t>H1 2024</t>
  </si>
  <si>
    <t>51-53</t>
  </si>
  <si>
    <t>H2 2023</t>
  </si>
  <si>
    <t>N/A</t>
  </si>
  <si>
    <t>40-42</t>
  </si>
  <si>
    <t>All turbines are erected and commissioning tests have begun</t>
  </si>
  <si>
    <t>Solar+Storage Cluster 1</t>
  </si>
  <si>
    <t>Solar+Storage Cluster 2</t>
  </si>
  <si>
    <t>H2 2024</t>
  </si>
  <si>
    <t>AC/DC</t>
  </si>
  <si>
    <t>Hungary</t>
  </si>
  <si>
    <t xml:space="preserve">Pre-Construction Projects (due to commence construction within 12 months) </t>
  </si>
  <si>
    <r>
      <rPr>
        <sz val="13"/>
        <color theme="0"/>
        <rFont val="Heebo"/>
      </rPr>
      <t>($ millions)</t>
    </r>
    <r>
      <rPr>
        <b/>
        <sz val="13"/>
        <color theme="0"/>
        <rFont val="Heebo"/>
      </rPr>
      <t xml:space="preserve">
Major Projects</t>
    </r>
  </si>
  <si>
    <t>CoBar Complex</t>
  </si>
  <si>
    <t>Rustic Hills 1&amp; 2</t>
  </si>
  <si>
    <t>Gecama Solar</t>
  </si>
  <si>
    <t>Spain</t>
  </si>
  <si>
    <r>
      <rPr>
        <sz val="13"/>
        <color theme="0"/>
        <rFont val="Heebo"/>
      </rPr>
      <t>($ millions)</t>
    </r>
    <r>
      <rPr>
        <b/>
        <sz val="13"/>
        <color theme="0"/>
        <rFont val="Heebo"/>
      </rPr>
      <t xml:space="preserve">
Other Pre-Construction Projects</t>
    </r>
  </si>
  <si>
    <t>MW Deployment</t>
  </si>
  <si>
    <t>CEE</t>
  </si>
  <si>
    <t>8-9</t>
  </si>
  <si>
    <t>Total</t>
  </si>
  <si>
    <t xml:space="preserve">Total Pre-Construction </t>
  </si>
  <si>
    <t>MW</t>
  </si>
  <si>
    <t>MWh</t>
  </si>
  <si>
    <t>Est. operational capacity (MW)</t>
  </si>
  <si>
    <t xml:space="preserve"> </t>
  </si>
  <si>
    <t>Operating</t>
  </si>
  <si>
    <t>Under construction</t>
  </si>
  <si>
    <t>Pre construction</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</si>
  <si>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</si>
  <si>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</si>
  <si>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</si>
  <si>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</si>
  <si>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</si>
  <si>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</si>
  <si>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As of 31st March 2023</t>
  </si>
  <si>
    <t>As of 31st March 2022</t>
  </si>
  <si>
    <t>Average for the 3 months period ended:</t>
  </si>
  <si>
    <t>March 2023</t>
  </si>
  <si>
    <t>March 2022</t>
  </si>
  <si>
    <t>Additional data on Mature Portfolio</t>
  </si>
  <si>
    <t>Mature Portfolio</t>
  </si>
  <si>
    <t>Segment</t>
  </si>
  <si>
    <t>Project Name</t>
  </si>
  <si>
    <t>Generation Capacity
(MW)</t>
  </si>
  <si>
    <t>Storage Capacity
(MWh)</t>
  </si>
  <si>
    <t>Ownership %</t>
  </si>
  <si>
    <t>Rev. Structure</t>
  </si>
  <si>
    <t>PPA/FIT
Duration (Years)</t>
  </si>
  <si>
    <t>Indexed PPA?</t>
  </si>
  <si>
    <t>Tariff ($/MWh)</t>
  </si>
  <si>
    <t>PPA Counterparty</t>
  </si>
  <si>
    <t>Operational</t>
  </si>
  <si>
    <t>Linked PPA</t>
  </si>
  <si>
    <t>Yes</t>
  </si>
  <si>
    <t>Israeli Electric Company</t>
  </si>
  <si>
    <t>Haluziot</t>
  </si>
  <si>
    <t>Sunlight 1+2</t>
  </si>
  <si>
    <t>18-19</t>
  </si>
  <si>
    <t>Israel Solar Projects</t>
  </si>
  <si>
    <t>10-12</t>
  </si>
  <si>
    <t>Merchant</t>
  </si>
  <si>
    <t>Bjorenberget</t>
  </si>
  <si>
    <t>Sweden</t>
  </si>
  <si>
    <t>Fixed PPA</t>
  </si>
  <si>
    <t>No</t>
  </si>
  <si>
    <t>Confidential</t>
  </si>
  <si>
    <t>Picasso</t>
  </si>
  <si>
    <t>Tully</t>
  </si>
  <si>
    <t>Ireland</t>
  </si>
  <si>
    <t>Energia Customer Solutions Limited</t>
  </si>
  <si>
    <t>Selac</t>
  </si>
  <si>
    <t>Kosovo</t>
  </si>
  <si>
    <r>
      <t>KOSTT SH.A. është Operatori</t>
    </r>
    <r>
      <rPr>
        <sz val="11.5"/>
        <color rgb="FFF1F1F1"/>
        <rFont val="Calibri"/>
        <family val="2"/>
        <scheme val="minor"/>
      </rPr>
      <t> </t>
    </r>
    <r>
      <rPr>
        <sz val="11"/>
        <color theme="1"/>
        <rFont val="Calibri"/>
        <family val="2"/>
        <scheme val="minor"/>
      </rPr>
      <t xml:space="preserve"> </t>
    </r>
  </si>
  <si>
    <t>Blacksmith</t>
  </si>
  <si>
    <t>Serbia</t>
  </si>
  <si>
    <t>Elektroprivreda Srbije (EPS)</t>
  </si>
  <si>
    <t>Lukovac</t>
  </si>
  <si>
    <t>Croatia</t>
  </si>
  <si>
    <t>HRVATSKI OPERATOR TRZISTA ENERGIJE d.o.o.</t>
  </si>
  <si>
    <t>Attila</t>
  </si>
  <si>
    <t>MAVIR ZRt.</t>
  </si>
  <si>
    <t> PPA is indexed to the Hungarian consumer price index, less 1%.</t>
  </si>
  <si>
    <t>19-23</t>
  </si>
  <si>
    <t>Under Construction</t>
  </si>
  <si>
    <t>U.S.</t>
  </si>
  <si>
    <t>Montana</t>
  </si>
  <si>
    <t>Northwestern</t>
  </si>
  <si>
    <t>New Mexico</t>
  </si>
  <si>
    <t xml:space="preserve"> PNM Resources</t>
  </si>
  <si>
    <t>PV+ storage 1</t>
  </si>
  <si>
    <t>PV+ storage 2</t>
  </si>
  <si>
    <t>Corporate PPAs to be signed under new regulation in Israel; gradual COD over 2024</t>
  </si>
  <si>
    <t xml:space="preserve">Pre-Construction Projects
</t>
  </si>
  <si>
    <t>Arizona</t>
  </si>
  <si>
    <t>18-20</t>
  </si>
  <si>
    <t>SRP &amp; APS</t>
  </si>
  <si>
    <t>Coggon</t>
  </si>
  <si>
    <t>Iowa</t>
  </si>
  <si>
    <t>Central Iowa Power Cooperative (CIPCO)</t>
  </si>
  <si>
    <t>Gemstone</t>
  </si>
  <si>
    <t>Michigan</t>
  </si>
  <si>
    <t>Wolverine Power Cooperative (Wolverine)</t>
  </si>
  <si>
    <t>Indiana</t>
  </si>
  <si>
    <t>20-25</t>
  </si>
  <si>
    <t>Hoosier Energy &amp; CenterPoint Energy</t>
  </si>
  <si>
    <t>Solar &amp; storage addition to Gecama wind</t>
  </si>
  <si>
    <t>Tapolca</t>
  </si>
  <si>
    <t>PPA to be signed</t>
  </si>
  <si>
    <t>Yatir</t>
  </si>
  <si>
    <r>
      <t xml:space="preserve">Advanced development portfolio </t>
    </r>
    <r>
      <rPr>
        <b/>
        <sz val="11"/>
        <color theme="0"/>
        <rFont val="Heebo"/>
      </rPr>
      <t xml:space="preserve">(due to commence construction within 13-24 months) </t>
    </r>
  </si>
  <si>
    <t>Technology</t>
  </si>
  <si>
    <t>PV</t>
  </si>
  <si>
    <t>Italy</t>
  </si>
  <si>
    <t>Central and Eastern Europe</t>
  </si>
  <si>
    <t>Total CEE</t>
  </si>
  <si>
    <r>
      <t>Development portfolio</t>
    </r>
    <r>
      <rPr>
        <b/>
        <sz val="11"/>
        <color theme="0"/>
        <rFont val="Heebo"/>
      </rPr>
      <t xml:space="preserve"> (rest of portfolio)</t>
    </r>
  </si>
  <si>
    <t>Wind</t>
  </si>
  <si>
    <t>PV + Wind</t>
  </si>
  <si>
    <t>SRP, C and D. Additional 3.2GWh storage potential</t>
  </si>
  <si>
    <t>40% ITC - Energy Zone - 20-25yr PPA</t>
  </si>
  <si>
    <t>H1 2025</t>
  </si>
  <si>
    <t>Revenues from management and development fees</t>
  </si>
  <si>
    <t>Debt balance as of March 31, 2023</t>
  </si>
  <si>
    <t>Operational Project</t>
  </si>
  <si>
    <t>Israel Solar Projects*</t>
  </si>
  <si>
    <t>Total Israel</t>
  </si>
  <si>
    <t>Total Western Europe</t>
  </si>
  <si>
    <t>Total Central and Eastern Europe ("CEE")</t>
  </si>
  <si>
    <t>Detailed Operational Projects</t>
  </si>
  <si>
    <t>Israel*</t>
  </si>
  <si>
    <t>Genesis Wind + Expansion</t>
  </si>
  <si>
    <t>Financial close is expected in H1/23 and will allow the company to withdraw the excess equity injected; Gradual connection over H2/23</t>
  </si>
  <si>
    <t>123-129</t>
  </si>
  <si>
    <t>340-357</t>
  </si>
  <si>
    <t>121-128</t>
  </si>
  <si>
    <t>211-222</t>
  </si>
  <si>
    <t>22-23</t>
  </si>
  <si>
    <t>49-52</t>
  </si>
  <si>
    <t>50-52</t>
  </si>
  <si>
    <t>10-11</t>
  </si>
  <si>
    <t>25-26</t>
  </si>
  <si>
    <t>H1 2023</t>
  </si>
  <si>
    <t>11-12</t>
  </si>
  <si>
    <t>43-45</t>
  </si>
  <si>
    <t>126-132</t>
  </si>
  <si>
    <t>239-251</t>
  </si>
  <si>
    <t>37-39</t>
  </si>
  <si>
    <t>31-32</t>
  </si>
  <si>
    <t>372-391</t>
  </si>
  <si>
    <t>24-25</t>
  </si>
  <si>
    <t>19-20</t>
  </si>
  <si>
    <t>1,544-1,624</t>
  </si>
  <si>
    <t>304-320</t>
  </si>
  <si>
    <t>97-101</t>
  </si>
  <si>
    <t>75-79</t>
  </si>
  <si>
    <t>16-17</t>
  </si>
  <si>
    <t>13-14</t>
  </si>
  <si>
    <t>3 Months ended March 31</t>
  </si>
  <si>
    <t>8</t>
  </si>
  <si>
    <t>Europe</t>
  </si>
  <si>
    <t>33-35</t>
  </si>
  <si>
    <t>14-15</t>
  </si>
  <si>
    <t>Tapolca (60 MW) commenced construction</t>
  </si>
  <si>
    <t xml:space="preserve">Under construction: Increase of 80 MW </t>
  </si>
  <si>
    <t>Stand alone cluster in Israel (406 MWh) is expected to commence construction in 2024</t>
  </si>
  <si>
    <t>Advanced development</t>
  </si>
  <si>
    <t>Pre-construction: Increase 0.8 GWh</t>
  </si>
  <si>
    <t>Nardo storage (400 MWh), one of Italy’s largest standalone storage projects,  is expected to commence construction in 2024</t>
  </si>
  <si>
    <t>Snowflake complex (1,200 MW plus 4,000 MWh) is expected to commence construction in 2024</t>
  </si>
  <si>
    <t>Cedar Island (960 MW plus 1,600 MWh) is expected to commence construction in 2024</t>
  </si>
  <si>
    <t>U.S. development portfolio increased by 1.6 GW and 4.9 GWh</t>
  </si>
  <si>
    <r>
      <rPr>
        <sz val="14"/>
        <color theme="1"/>
        <rFont val="Heebo"/>
      </rPr>
      <t>*</t>
    </r>
    <r>
      <rPr>
        <sz val="13"/>
        <color theme="1"/>
        <rFont val="Heebo"/>
      </rPr>
      <t xml:space="preserve"> In addition to our reported revenue, we generated 3$m of proceeds from the sale of electricity under long terms PPAs which are not treated as revenue (projects treated as Financial Assets) for the first quarter ending 31-March 2023</t>
    </r>
  </si>
  <si>
    <t>Ownership %**</t>
  </si>
  <si>
    <t>All numbers reflects Enlight part only</t>
  </si>
  <si>
    <t>159-166</t>
  </si>
  <si>
    <t>1,709-1,797</t>
  </si>
  <si>
    <t>161-168</t>
  </si>
  <si>
    <t>128-134</t>
  </si>
  <si>
    <t>Genesis expansion (18 MW) commenced construction</t>
  </si>
  <si>
    <t>Development:</t>
  </si>
  <si>
    <t>Less: Q1 EBITDA for projects that were not fully operational for Q1 (Bjorn)</t>
  </si>
  <si>
    <t>Revenues presented reflect net revenues after purchase of power from the grid. Gradual connection over H1/24</t>
  </si>
  <si>
    <t>Nardo Storage 1</t>
  </si>
  <si>
    <t xml:space="preserve">Israel Storage </t>
  </si>
  <si>
    <t>Faraday A under contract to be sold at $180,000-$220,000 per MW; excluded from MW</t>
  </si>
  <si>
    <t>113-119</t>
  </si>
  <si>
    <t>Stand alone storage ( 400 MWh) estimated COD year is 2025</t>
  </si>
  <si>
    <t>Stand alone storage ( 406 MWh) estimated COD year is 2025</t>
  </si>
  <si>
    <t>177-186</t>
  </si>
  <si>
    <t>45-47</t>
  </si>
  <si>
    <t>14-16</t>
  </si>
  <si>
    <t>662-696</t>
  </si>
  <si>
    <t>104-107</t>
  </si>
  <si>
    <t>46-50</t>
  </si>
  <si>
    <t>711-748</t>
  </si>
  <si>
    <t>113-116</t>
  </si>
  <si>
    <t>52-56</t>
  </si>
  <si>
    <t>263-273</t>
  </si>
  <si>
    <t>171-181</t>
  </si>
  <si>
    <t>1 GW  already contracted under 18-20 years PPA, remainder under negotiation
Potential for additional storage of 3.2 GWh in the future
COD throughout 2025</t>
  </si>
  <si>
    <t>Corporate PPAs under negotiations</t>
  </si>
  <si>
    <t>3 Months ended March 31, 2022</t>
  </si>
  <si>
    <t>Management and development fee paid to Enlight</t>
  </si>
  <si>
    <t>1,690-1,777</t>
  </si>
  <si>
    <t>2,798-2,943</t>
  </si>
  <si>
    <t>Management and development fee as per financial statement</t>
  </si>
  <si>
    <t>Fees eliminated upon consolidation</t>
  </si>
  <si>
    <t>** the legal ownership share for all U.S. projects is 90%, but Enlight invests 100% of the equity in the project and entitled to 100% of the project distributions until full repayment of Enlight capital plus a preferred return</t>
  </si>
  <si>
    <t>824-866***</t>
  </si>
  <si>
    <t>*** Project costs is net of reimbursable network upgrades of $68m which are to be reimbursed in first five years of project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</si>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</sst>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164" formatCode="0.0%"/>
    <numFmt numFmtId="165" formatCode="#,##0.0"/>
    <numFmt numFmtId="166" formatCode="0.0"/>
    <numFmt numFmtId="167" formatCode="#,##0.000"/>
    <numFmt numFmtId="168" formatCode="_ * #,##0.00_ ;_ * \-#,##0.00_ ;_ * &quot;-&quot;??_ ;_ @_ "/>
    <numFmt numFmtId="169" formatCode="0.000%"/>
  </numFmts>
  <fonts count="26" x14ac:knownFonts="1">
    <font>
      <sz val="11"/>
      <color theme="1"/>
      <name val="Calibri"/>
      <family val="2"/>
      <scheme val="minor"/>
    </font>
    <font>
      <sz val="13"/>
      <color theme="0"/>
      <name val="Heebo"/>
    </font>
    <font>
      <b/>
      <sz val="13"/>
      <color theme="0"/>
      <name val="Heebo"/>
    </font>
    <font>
      <sz val="13"/>
      <name val="Heebo"/>
    </font>
    <font>
      <b/>
      <sz val="13"/>
      <name val="Heebo"/>
    </font>
    <font>
      <sz val="13"/>
      <color theme="1"/>
      <name val="Heebo"/>
    </font>
    <font>
      <b/>
      <sz val="13"/>
      <color theme="1"/>
      <name val="Heebo"/>
    </font>
    <font>
      <sz val="14"/>
      <color theme="1"/>
      <name val="Heebo"/>
    </font>
    <font>
      <b/>
      <sz val="11"/>
      <color theme="0"/>
      <name val="Heebo"/>
    </font>
    <font>
      <sz val="14"/>
      <color theme="1"/>
      <name val="Calibri"/>
      <family val="2"/>
      <scheme val="minor"/>
    </font>
    <font>
      <sz val="11"/>
      <color theme="1"/>
      <name val="Calibri"/>
      <family val="2"/>
      <scheme val="minor"/>
    </font>
    <font>
      <i/>
      <sz val="13"/>
      <color theme="0"/>
      <name val="Heebo"/>
    </font>
    <font>
      <sz val="11.5"/>
      <color rgb="FFF1F1F1"/>
      <name val="Calibri"/>
      <family val="2"/>
      <scheme val="minor"/>
    </font>
    <font>
      <sz val="11"/>
      <color theme="1"/>
      <name val="Arial"/>
      <family val="2"/>
    </font>
    <font>
      <sz val="13"/>
      <color rgb="FF00B050"/>
      <name val="Heebo"/>
    </font>
    <font>
      <sz val="11"/>
      <color theme="1"/>
      <name val="Calibri"/>
      <family val="2"/>
      <charset val="177"/>
      <scheme val="minor"/>
    </font>
    <font>
      <sz val="12"/>
      <color theme="1"/>
      <name val="Calibri"/>
      <family val="2"/>
      <scheme val="minor"/>
    </font>
    <font>
      <b/>
      <sz val="14"/>
      <color theme="1"/>
      <name val="Calibri"/>
      <family val="2"/>
      <scheme val="minor"/>
    </font>
    <font>
      <sz val="12"/>
      <color rgb="FF000000"/>
      <name val="Heebo"/>
    </font>
    <font>
      <sz val="12"/>
      <color rgb="FF132547"/>
      <name val="Heebo"/>
    </font>
    <font>
      <b/>
      <sz val="12"/>
      <color rgb="FF132547"/>
      <name val="Heebo"/>
    </font>
    <font>
      <sz val="11"/>
      <color rgb="FF132547"/>
      <name val="Heebo"/>
    </font>
    <font>
      <b/>
      <sz val="8"/>
      <color rgb="FF2D3C4E"/>
      <name val="Nunito"/>
    </font>
    <font>
      <sz val="13"/>
      <color rgb="FFFF0000"/>
      <name val="Heebo"/>
    </font>
    <font>
      <u/>
      <sz val="14"/>
      <name val="Calibri"/>
      <family val="2"/>
      <scheme val="minor"/>
    </font>
    <font>
      <sz val="14"/>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rgb="FFD9D9D9"/>
        <bgColor rgb="FF000000"/>
      </patternFill>
    </fill>
    <fill>
      <patternFill patternType="solid">
        <fgColor theme="0" tint="-0.14999847407452621"/>
        <bgColor rgb="FF000000"/>
      </patternFill>
    </fill>
  </fills>
  <borders count="55">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style="thin">
        <color indexed="64"/>
      </right>
      <top style="thin">
        <color theme="0"/>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right style="thin">
        <color auto="1"/>
      </right>
      <top style="thin">
        <color indexed="64"/>
      </top>
      <bottom style="thin">
        <color theme="0"/>
      </bottom>
      <diagonal/>
    </border>
    <border>
      <left/>
      <right style="medium">
        <color indexed="64"/>
      </right>
      <top/>
      <bottom/>
      <diagonal/>
    </border>
    <border>
      <left/>
      <right style="thin">
        <color indexed="64"/>
      </right>
      <top style="thin">
        <color theme="0"/>
      </top>
      <bottom/>
      <diagonal/>
    </border>
    <border>
      <left/>
      <right/>
      <top style="thin">
        <color theme="0"/>
      </top>
      <bottom style="thin">
        <color indexed="64"/>
      </bottom>
      <diagonal/>
    </border>
    <border>
      <left/>
      <right style="thin">
        <color theme="0"/>
      </right>
      <top style="thin">
        <color indexed="64"/>
      </top>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diagonal/>
    </border>
    <border>
      <left style="thin">
        <color theme="0"/>
      </left>
      <right/>
      <top style="thin">
        <color theme="0"/>
      </top>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top style="thin">
        <color indexed="64"/>
      </top>
      <bottom/>
      <diagonal/>
    </border>
    <border>
      <left style="thin">
        <color theme="0"/>
      </left>
      <right/>
      <top style="thin">
        <color indexed="64"/>
      </top>
      <bottom style="thin">
        <color indexed="64"/>
      </bottom>
      <diagonal/>
    </border>
    <border>
      <left style="thin">
        <color indexed="64"/>
      </left>
      <right/>
      <top style="thin">
        <color theme="0"/>
      </top>
      <bottom/>
      <diagonal/>
    </border>
  </borders>
  <cellStyleXfs count="5">
    <xf numFmtId="0" fontId="0" fillId="0" borderId="0"/>
    <xf numFmtId="9" fontId="10" fillId="0" borderId="0" applyFont="0" applyFill="0" applyBorder="0" applyAlignment="0" applyProtection="0"/>
    <xf numFmtId="0" fontId="15" fillId="0" borderId="0"/>
    <xf numFmtId="0" fontId="10" fillId="0" borderId="0"/>
    <xf numFmtId="168" fontId="15" fillId="0" borderId="0" applyFont="0" applyFill="0" applyBorder="0" applyAlignment="0" applyProtection="0"/>
  </cellStyleXfs>
  <cellXfs count="288">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5" fillId="2" borderId="2" xfId="0" applyFont="1" applyFill="1" applyBorder="1" applyAlignment="1">
      <alignment vertical="center"/>
    </xf>
    <xf numFmtId="0" fontId="3" fillId="2" borderId="0" xfId="0" applyFont="1" applyFill="1" applyAlignment="1">
      <alignment horizontal="center" vertical="center"/>
    </xf>
    <xf numFmtId="0" fontId="5" fillId="0" borderId="0" xfId="0" applyFont="1" applyAlignment="1">
      <alignment horizontal="center" vertical="center"/>
    </xf>
    <xf numFmtId="0" fontId="1" fillId="3" borderId="1" xfId="0" applyFont="1" applyFill="1" applyBorder="1" applyAlignment="1">
      <alignment horizontal="centerContinuous" vertical="center" wrapText="1"/>
    </xf>
    <xf numFmtId="0" fontId="2" fillId="3" borderId="11" xfId="0" applyFont="1" applyFill="1" applyBorder="1" applyAlignment="1">
      <alignment horizontal="center" vertical="center" wrapText="1"/>
    </xf>
    <xf numFmtId="4" fontId="3" fillId="0" borderId="1" xfId="0" applyNumberFormat="1" applyFont="1" applyBorder="1" applyAlignment="1">
      <alignment vertical="center"/>
    </xf>
    <xf numFmtId="4" fontId="3" fillId="0" borderId="1" xfId="0" applyNumberFormat="1" applyFont="1" applyBorder="1" applyAlignment="1">
      <alignment horizontal="center" vertical="center"/>
    </xf>
    <xf numFmtId="1" fontId="3" fillId="2" borderId="0" xfId="0" applyNumberFormat="1" applyFont="1" applyFill="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8"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6" fillId="0" borderId="1" xfId="0" applyFont="1" applyBorder="1" applyAlignment="1">
      <alignment vertical="center"/>
    </xf>
    <xf numFmtId="0" fontId="4" fillId="2" borderId="1" xfId="0" applyFont="1" applyFill="1" applyBorder="1" applyAlignment="1">
      <alignment vertical="center"/>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0" fillId="0" borderId="8" xfId="0" applyBorder="1"/>
    <xf numFmtId="0" fontId="5" fillId="0" borderId="12" xfId="0" applyFont="1" applyBorder="1" applyAlignment="1">
      <alignment horizontal="left" vertical="center" indent="2"/>
    </xf>
    <xf numFmtId="0" fontId="2" fillId="4" borderId="0" xfId="0" applyFont="1" applyFill="1" applyAlignment="1">
      <alignment horizontal="left" vertical="center"/>
    </xf>
    <xf numFmtId="17" fontId="3" fillId="2" borderId="6" xfId="0" applyNumberFormat="1" applyFont="1" applyFill="1" applyBorder="1" applyAlignment="1">
      <alignment horizontal="center"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5" fillId="0" borderId="6" xfId="0" applyFont="1" applyBorder="1" applyAlignment="1">
      <alignment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9" fillId="0" borderId="0" xfId="0" applyFont="1"/>
    <xf numFmtId="0" fontId="6" fillId="0" borderId="13" xfId="0" applyFont="1" applyBorder="1" applyAlignment="1">
      <alignment horizontal="center" vertical="center"/>
    </xf>
    <xf numFmtId="0" fontId="3" fillId="2" borderId="14"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3" fontId="4" fillId="2" borderId="2" xfId="0" applyNumberFormat="1" applyFont="1" applyFill="1" applyBorder="1" applyAlignment="1">
      <alignment horizontal="center" vertical="center"/>
    </xf>
    <xf numFmtId="164" fontId="3" fillId="2" borderId="0" xfId="1" applyNumberFormat="1" applyFont="1" applyFill="1" applyAlignment="1">
      <alignment horizontal="center" vertical="center" wrapText="1"/>
    </xf>
    <xf numFmtId="17" fontId="3" fillId="2" borderId="9" xfId="0" applyNumberFormat="1" applyFont="1" applyFill="1" applyBorder="1" applyAlignment="1">
      <alignment horizontal="center" vertical="center"/>
    </xf>
    <xf numFmtId="0" fontId="6" fillId="2" borderId="0" xfId="0" applyFont="1" applyFill="1" applyAlignment="1">
      <alignment vertical="center"/>
    </xf>
    <xf numFmtId="0" fontId="6" fillId="2" borderId="6" xfId="0" applyFont="1" applyFill="1" applyBorder="1" applyAlignment="1">
      <alignment vertical="center"/>
    </xf>
    <xf numFmtId="49" fontId="3" fillId="2" borderId="0" xfId="0" applyNumberFormat="1" applyFont="1" applyFill="1" applyAlignment="1">
      <alignment horizontal="center" vertical="center" wrapText="1"/>
    </xf>
    <xf numFmtId="9" fontId="3" fillId="2" borderId="0" xfId="0" applyNumberFormat="1" applyFont="1" applyFill="1" applyAlignment="1">
      <alignment horizontal="center" vertical="center"/>
    </xf>
    <xf numFmtId="9" fontId="3" fillId="2" borderId="8" xfId="0" applyNumberFormat="1" applyFont="1" applyFill="1" applyBorder="1" applyAlignment="1">
      <alignment horizontal="center" vertical="center"/>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1" fillId="3" borderId="6" xfId="0" applyFont="1" applyFill="1" applyBorder="1" applyAlignment="1">
      <alignment horizontal="left" vertical="center"/>
    </xf>
    <xf numFmtId="3" fontId="13" fillId="0" borderId="0" xfId="0" applyNumberFormat="1" applyFont="1"/>
    <xf numFmtId="0" fontId="14" fillId="0" borderId="0" xfId="0" applyFont="1" applyAlignment="1">
      <alignment vertical="center"/>
    </xf>
    <xf numFmtId="165" fontId="5" fillId="0" borderId="0" xfId="0" applyNumberFormat="1" applyFont="1" applyAlignment="1">
      <alignment vertical="center"/>
    </xf>
    <xf numFmtId="165" fontId="5" fillId="0" borderId="0" xfId="0" applyNumberFormat="1" applyFont="1" applyAlignment="1">
      <alignment horizontal="center" vertical="center"/>
    </xf>
    <xf numFmtId="165" fontId="1" fillId="4" borderId="0" xfId="0" applyNumberFormat="1" applyFont="1" applyFill="1" applyAlignment="1">
      <alignment vertical="center"/>
    </xf>
    <xf numFmtId="0" fontId="16" fillId="0" borderId="0" xfId="0" applyFont="1"/>
    <xf numFmtId="1" fontId="3" fillId="2" borderId="8"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3" fillId="2" borderId="7" xfId="0" applyNumberFormat="1" applyFont="1" applyFill="1" applyBorder="1" applyAlignment="1">
      <alignment horizontal="center" vertical="center"/>
    </xf>
    <xf numFmtId="0" fontId="2" fillId="3" borderId="0" xfId="0" applyFont="1" applyFill="1" applyAlignment="1">
      <alignment vertical="center" wrapText="1"/>
    </xf>
    <xf numFmtId="0" fontId="17" fillId="0" borderId="0" xfId="0" applyFont="1"/>
    <xf numFmtId="3" fontId="5" fillId="0" borderId="0" xfId="0" applyNumberFormat="1" applyFont="1" applyAlignment="1">
      <alignment vertical="center"/>
    </xf>
    <xf numFmtId="0" fontId="3" fillId="2" borderId="7" xfId="0" applyFont="1" applyFill="1" applyBorder="1" applyAlignment="1">
      <alignment horizontal="center" vertical="center"/>
    </xf>
    <xf numFmtId="0" fontId="3" fillId="2" borderId="23" xfId="0" applyFont="1" applyFill="1" applyBorder="1" applyAlignment="1">
      <alignment horizontal="center" vertical="center"/>
    </xf>
    <xf numFmtId="17" fontId="3" fillId="2" borderId="24" xfId="0" applyNumberFormat="1" applyFont="1" applyFill="1" applyBorder="1" applyAlignment="1">
      <alignment horizontal="center" vertical="center"/>
    </xf>
    <xf numFmtId="3" fontId="3" fillId="2" borderId="25" xfId="0" applyNumberFormat="1" applyFont="1" applyFill="1" applyBorder="1" applyAlignment="1">
      <alignment horizontal="center" vertical="center"/>
    </xf>
    <xf numFmtId="0" fontId="3" fillId="2" borderId="2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4" xfId="0" applyFont="1" applyFill="1" applyBorder="1" applyAlignment="1">
      <alignment horizontal="center" vertical="center"/>
    </xf>
    <xf numFmtId="0" fontId="4" fillId="2" borderId="16" xfId="0" applyFont="1" applyFill="1" applyBorder="1" applyAlignment="1">
      <alignment horizontal="center" vertical="center"/>
    </xf>
    <xf numFmtId="0" fontId="5" fillId="5" borderId="12" xfId="0" applyFont="1" applyFill="1" applyBorder="1" applyAlignment="1">
      <alignment horizontal="center" vertical="center"/>
    </xf>
    <xf numFmtId="17" fontId="3" fillId="2" borderId="28" xfId="0" applyNumberFormat="1" applyFont="1" applyFill="1" applyBorder="1" applyAlignment="1">
      <alignment horizontal="center" vertical="center"/>
    </xf>
    <xf numFmtId="3" fontId="3" fillId="2" borderId="21"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1" xfId="0" applyFont="1" applyFill="1" applyBorder="1" applyAlignment="1">
      <alignment horizontal="center" vertical="center"/>
    </xf>
    <xf numFmtId="17" fontId="3" fillId="2" borderId="33" xfId="0" applyNumberFormat="1" applyFont="1" applyFill="1" applyBorder="1" applyAlignment="1">
      <alignment horizontal="center" vertical="center"/>
    </xf>
    <xf numFmtId="3" fontId="5" fillId="5" borderId="34" xfId="0" applyNumberFormat="1" applyFont="1" applyFill="1" applyBorder="1" applyAlignment="1">
      <alignment horizontal="center" vertical="center"/>
    </xf>
    <xf numFmtId="3" fontId="3" fillId="2" borderId="34" xfId="0" applyNumberFormat="1"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3" fontId="3" fillId="2" borderId="37" xfId="0" applyNumberFormat="1" applyFont="1" applyFill="1" applyBorder="1" applyAlignment="1">
      <alignment horizontal="center" vertical="center"/>
    </xf>
    <xf numFmtId="0" fontId="3" fillId="2" borderId="38"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9" xfId="0" applyFont="1" applyFill="1" applyBorder="1" applyAlignment="1">
      <alignment horizontal="center" vertical="center"/>
    </xf>
    <xf numFmtId="0" fontId="4" fillId="0" borderId="0" xfId="0" applyFont="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17" fillId="0" borderId="0" xfId="0" applyFont="1" applyAlignment="1">
      <alignment vertical="center"/>
    </xf>
    <xf numFmtId="0" fontId="21" fillId="0" borderId="0" xfId="0" applyFont="1" applyAlignment="1">
      <alignment horizontal="justify" vertical="center" readingOrder="1"/>
    </xf>
    <xf numFmtId="0" fontId="19" fillId="0" borderId="0" xfId="0" applyFont="1" applyAlignment="1">
      <alignment horizontal="left" vertical="top" wrapText="1" readingOrder="1"/>
    </xf>
    <xf numFmtId="3" fontId="5" fillId="0" borderId="0" xfId="0" applyNumberFormat="1" applyFont="1" applyAlignment="1">
      <alignment horizontal="center" vertical="center"/>
    </xf>
    <xf numFmtId="3" fontId="5" fillId="0" borderId="0" xfId="0" applyNumberFormat="1" applyFont="1" applyAlignment="1">
      <alignment horizontal="left" vertical="center" wrapText="1"/>
    </xf>
    <xf numFmtId="9" fontId="5" fillId="0" borderId="0" xfId="0" applyNumberFormat="1" applyFont="1" applyAlignment="1">
      <alignment vertical="center"/>
    </xf>
    <xf numFmtId="0" fontId="5" fillId="2" borderId="6" xfId="0" applyFont="1" applyFill="1" applyBorder="1" applyAlignment="1">
      <alignment vertical="center"/>
    </xf>
    <xf numFmtId="0" fontId="2" fillId="3" borderId="19" xfId="0" applyFont="1" applyFill="1" applyBorder="1" applyAlignment="1">
      <alignment horizontal="centerContinuous" vertical="center"/>
    </xf>
    <xf numFmtId="0" fontId="2" fillId="3" borderId="40"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164" fontId="6" fillId="2" borderId="10"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3" fontId="6" fillId="5" borderId="1" xfId="0" applyNumberFormat="1" applyFont="1" applyFill="1" applyBorder="1" applyAlignment="1">
      <alignment horizontal="center" vertical="center"/>
    </xf>
    <xf numFmtId="0" fontId="5" fillId="0" borderId="0" xfId="0" applyFont="1" applyAlignment="1">
      <alignment horizontal="left" vertical="center"/>
    </xf>
    <xf numFmtId="0" fontId="1" fillId="3" borderId="17" xfId="0" applyFont="1" applyFill="1" applyBorder="1" applyAlignment="1">
      <alignment horizontal="center" vertical="center" wrapText="1"/>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0" fontId="4" fillId="2" borderId="1" xfId="0" applyFont="1" applyFill="1" applyBorder="1" applyAlignment="1">
      <alignment horizontal="center" vertical="center"/>
    </xf>
    <xf numFmtId="3" fontId="0" fillId="0" borderId="0" xfId="0" applyNumberFormat="1"/>
    <xf numFmtId="3" fontId="0" fillId="0" borderId="0" xfId="0" applyNumberFormat="1" applyAlignment="1">
      <alignment horizontal="center"/>
    </xf>
    <xf numFmtId="4" fontId="0" fillId="0" borderId="0" xfId="0" applyNumberFormat="1" applyAlignment="1">
      <alignment horizontal="center"/>
    </xf>
    <xf numFmtId="3" fontId="6" fillId="2" borderId="3" xfId="0" applyNumberFormat="1" applyFont="1" applyFill="1" applyBorder="1" applyAlignment="1">
      <alignment horizontal="center" vertical="center"/>
    </xf>
    <xf numFmtId="1" fontId="5" fillId="0" borderId="0" xfId="0" applyNumberFormat="1" applyFont="1" applyAlignment="1">
      <alignment vertical="center"/>
    </xf>
    <xf numFmtId="1" fontId="5" fillId="0" borderId="8" xfId="0" applyNumberFormat="1" applyFont="1" applyBorder="1" applyAlignment="1">
      <alignment vertical="center"/>
    </xf>
    <xf numFmtId="0" fontId="3" fillId="2" borderId="3" xfId="0" applyFont="1" applyFill="1" applyBorder="1" applyAlignment="1">
      <alignment horizontal="center" vertical="center"/>
    </xf>
    <xf numFmtId="3" fontId="6" fillId="5" borderId="14" xfId="0" applyNumberFormat="1" applyFont="1" applyFill="1" applyBorder="1" applyAlignment="1">
      <alignment horizontal="center" vertical="center"/>
    </xf>
    <xf numFmtId="167" fontId="5" fillId="0" borderId="0" xfId="0" applyNumberFormat="1" applyFont="1" applyAlignment="1">
      <alignment vertical="center"/>
    </xf>
    <xf numFmtId="1" fontId="14" fillId="0" borderId="0" xfId="0" applyNumberFormat="1" applyFont="1" applyAlignment="1">
      <alignment horizontal="center" vertical="center"/>
    </xf>
    <xf numFmtId="0" fontId="22" fillId="0" borderId="0" xfId="0" applyFont="1"/>
    <xf numFmtId="17" fontId="0" fillId="0" borderId="0" xfId="0" applyNumberFormat="1"/>
    <xf numFmtId="0" fontId="23" fillId="0" borderId="0" xfId="0" applyFont="1" applyAlignment="1">
      <alignment vertical="center"/>
    </xf>
    <xf numFmtId="0" fontId="3" fillId="2" borderId="5" xfId="0" applyFont="1" applyFill="1" applyBorder="1" applyAlignment="1">
      <alignment horizontal="left" vertical="center" wrapText="1"/>
    </xf>
    <xf numFmtId="0" fontId="1" fillId="3" borderId="18" xfId="0" applyFont="1" applyFill="1" applyBorder="1" applyAlignment="1">
      <alignment horizontal="center" vertical="center" wrapText="1"/>
    </xf>
    <xf numFmtId="0" fontId="4" fillId="2" borderId="14" xfId="0" applyFont="1" applyFill="1" applyBorder="1" applyAlignment="1">
      <alignment vertical="center"/>
    </xf>
    <xf numFmtId="0" fontId="3" fillId="2" borderId="15" xfId="0" applyFont="1" applyFill="1" applyBorder="1" applyAlignment="1">
      <alignment vertical="center"/>
    </xf>
    <xf numFmtId="0" fontId="3" fillId="2" borderId="5" xfId="0" applyFont="1" applyFill="1" applyBorder="1" applyAlignment="1">
      <alignment horizontal="center" vertical="center"/>
    </xf>
    <xf numFmtId="14" fontId="3" fillId="7" borderId="3" xfId="0" applyNumberFormat="1" applyFont="1" applyFill="1" applyBorder="1" applyAlignment="1">
      <alignment horizontal="center" vertical="center"/>
    </xf>
    <xf numFmtId="17" fontId="3" fillId="2" borderId="5" xfId="0" applyNumberFormat="1" applyFont="1" applyFill="1" applyBorder="1" applyAlignment="1">
      <alignment horizontal="center" vertical="center"/>
    </xf>
    <xf numFmtId="14" fontId="3" fillId="7" borderId="0" xfId="0" applyNumberFormat="1" applyFont="1" applyFill="1" applyAlignment="1">
      <alignment horizontal="center" vertical="center"/>
    </xf>
    <xf numFmtId="0" fontId="4" fillId="5" borderId="6" xfId="0" applyFont="1" applyFill="1" applyBorder="1" applyAlignment="1">
      <alignment vertical="center"/>
    </xf>
    <xf numFmtId="3" fontId="4" fillId="5" borderId="1" xfId="0" applyNumberFormat="1" applyFont="1" applyFill="1" applyBorder="1" applyAlignment="1">
      <alignment horizontal="center" vertical="center"/>
    </xf>
    <xf numFmtId="0" fontId="4" fillId="5" borderId="9" xfId="0" applyFont="1" applyFill="1" applyBorder="1" applyAlignment="1">
      <alignment vertical="center"/>
    </xf>
    <xf numFmtId="1" fontId="3" fillId="7" borderId="0" xfId="0" applyNumberFormat="1" applyFont="1" applyFill="1" applyAlignment="1">
      <alignment horizontal="center" vertical="center"/>
    </xf>
    <xf numFmtId="9" fontId="3" fillId="2" borderId="0" xfId="1" applyFont="1" applyFill="1" applyAlignment="1">
      <alignment horizontal="center" vertical="center"/>
    </xf>
    <xf numFmtId="49" fontId="3" fillId="2" borderId="0" xfId="0" applyNumberFormat="1" applyFont="1" applyFill="1" applyAlignment="1">
      <alignment horizontal="center" vertical="center"/>
    </xf>
    <xf numFmtId="49" fontId="3" fillId="2" borderId="3" xfId="0" applyNumberFormat="1" applyFont="1" applyFill="1" applyBorder="1" applyAlignment="1">
      <alignment horizontal="center" vertical="center"/>
    </xf>
    <xf numFmtId="9" fontId="3" fillId="2" borderId="3" xfId="0" applyNumberFormat="1" applyFont="1" applyFill="1" applyBorder="1" applyAlignment="1">
      <alignment horizontal="center" vertical="center"/>
    </xf>
    <xf numFmtId="1" fontId="3" fillId="7" borderId="5" xfId="0" applyNumberFormat="1" applyFont="1" applyFill="1" applyBorder="1" applyAlignment="1">
      <alignment horizontal="center" vertical="center"/>
    </xf>
    <xf numFmtId="164" fontId="3" fillId="2" borderId="0" xfId="1" applyNumberFormat="1" applyFont="1" applyFill="1" applyAlignment="1">
      <alignment horizontal="center" vertical="center"/>
    </xf>
    <xf numFmtId="166" fontId="3" fillId="2" borderId="0" xfId="0" applyNumberFormat="1" applyFont="1" applyFill="1" applyAlignment="1">
      <alignment horizontal="center" vertical="center"/>
    </xf>
    <xf numFmtId="166" fontId="3" fillId="2" borderId="3" xfId="0" applyNumberFormat="1" applyFont="1" applyFill="1" applyBorder="1" applyAlignment="1">
      <alignment horizontal="center" vertical="center"/>
    </xf>
    <xf numFmtId="1" fontId="3" fillId="2" borderId="5" xfId="0" applyNumberFormat="1" applyFont="1" applyFill="1" applyBorder="1" applyAlignment="1">
      <alignment horizontal="center" vertical="center"/>
    </xf>
    <xf numFmtId="1" fontId="3" fillId="2" borderId="3" xfId="0" applyNumberFormat="1" applyFont="1" applyFill="1" applyBorder="1" applyAlignment="1">
      <alignment horizontal="center" vertical="center"/>
    </xf>
    <xf numFmtId="9" fontId="3" fillId="2" borderId="15"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3" fontId="4" fillId="5" borderId="6" xfId="0" applyNumberFormat="1" applyFont="1" applyFill="1" applyBorder="1" applyAlignment="1">
      <alignment horizontal="center" vertical="center"/>
    </xf>
    <xf numFmtId="0" fontId="0" fillId="0" borderId="0" xfId="0" applyAlignment="1">
      <alignment horizontal="left"/>
    </xf>
    <xf numFmtId="165" fontId="5" fillId="0" borderId="0" xfId="0" applyNumberFormat="1" applyFont="1" applyAlignment="1">
      <alignment horizontal="left" vertical="center"/>
    </xf>
    <xf numFmtId="166" fontId="0" fillId="0" borderId="0" xfId="0" applyNumberFormat="1" applyAlignment="1">
      <alignment horizontal="left"/>
    </xf>
    <xf numFmtId="169" fontId="5" fillId="0" borderId="0" xfId="0" applyNumberFormat="1" applyFont="1" applyAlignment="1">
      <alignment vertical="center"/>
    </xf>
    <xf numFmtId="2" fontId="0" fillId="0" borderId="0" xfId="0" applyNumberFormat="1" applyAlignment="1">
      <alignment horizontal="left"/>
    </xf>
    <xf numFmtId="3" fontId="3" fillId="8" borderId="6" xfId="0" applyNumberFormat="1" applyFont="1" applyFill="1" applyBorder="1" applyAlignment="1">
      <alignment horizontal="center" vertical="center"/>
    </xf>
    <xf numFmtId="3" fontId="3" fillId="8" borderId="1" xfId="0" applyNumberFormat="1" applyFont="1" applyFill="1" applyBorder="1" applyAlignment="1">
      <alignment horizontal="center" vertical="center"/>
    </xf>
    <xf numFmtId="9" fontId="3" fillId="8" borderId="1" xfId="0" applyNumberFormat="1" applyFont="1" applyFill="1" applyBorder="1" applyAlignment="1">
      <alignment horizontal="center" vertical="center"/>
    </xf>
    <xf numFmtId="166" fontId="3" fillId="8" borderId="1" xfId="0" applyNumberFormat="1" applyFont="1" applyFill="1" applyBorder="1" applyAlignment="1">
      <alignment horizontal="center" vertical="center"/>
    </xf>
    <xf numFmtId="166" fontId="3" fillId="8" borderId="4" xfId="0" applyNumberFormat="1" applyFont="1" applyFill="1" applyBorder="1" applyAlignment="1">
      <alignment horizontal="center" vertical="center"/>
    </xf>
    <xf numFmtId="9" fontId="3" fillId="8" borderId="4" xfId="0" applyNumberFormat="1" applyFont="1" applyFill="1" applyBorder="1" applyAlignment="1">
      <alignment horizontal="center" vertical="center"/>
    </xf>
    <xf numFmtId="0" fontId="3" fillId="2" borderId="16" xfId="0" applyFont="1" applyFill="1" applyBorder="1" applyAlignment="1">
      <alignment vertical="center"/>
    </xf>
    <xf numFmtId="1" fontId="3" fillId="2" borderId="7" xfId="0" applyNumberFormat="1" applyFont="1" applyFill="1" applyBorder="1" applyAlignment="1">
      <alignment horizontal="center" vertical="center"/>
    </xf>
    <xf numFmtId="9" fontId="3" fillId="2" borderId="7" xfId="0" applyNumberFormat="1" applyFont="1" applyFill="1" applyBorder="1" applyAlignment="1">
      <alignment horizontal="center" vertical="center"/>
    </xf>
    <xf numFmtId="2" fontId="3" fillId="2" borderId="0" xfId="0" applyNumberFormat="1" applyFont="1" applyFill="1" applyAlignment="1">
      <alignment horizontal="center" vertical="center"/>
    </xf>
    <xf numFmtId="1" fontId="4"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3" fontId="4" fillId="2" borderId="6" xfId="0" applyNumberFormat="1" applyFont="1" applyFill="1" applyBorder="1" applyAlignment="1">
      <alignment horizontal="center" vertical="center"/>
    </xf>
    <xf numFmtId="1" fontId="4" fillId="2" borderId="4" xfId="0" applyNumberFormat="1" applyFont="1" applyFill="1" applyBorder="1" applyAlignment="1">
      <alignment horizontal="center" vertical="center"/>
    </xf>
    <xf numFmtId="3" fontId="4" fillId="2" borderId="9" xfId="0" applyNumberFormat="1" applyFont="1" applyFill="1" applyBorder="1" applyAlignment="1">
      <alignment horizontal="center" vertical="center"/>
    </xf>
    <xf numFmtId="1" fontId="4" fillId="2" borderId="10" xfId="0" applyNumberFormat="1" applyFont="1" applyFill="1" applyBorder="1" applyAlignment="1">
      <alignment horizontal="center" vertical="center"/>
    </xf>
    <xf numFmtId="3" fontId="4" fillId="5" borderId="2" xfId="0" applyNumberFormat="1" applyFont="1" applyFill="1" applyBorder="1" applyAlignment="1">
      <alignment vertical="center"/>
    </xf>
    <xf numFmtId="0" fontId="3" fillId="5" borderId="2" xfId="0" applyFont="1" applyFill="1" applyBorder="1" applyAlignment="1">
      <alignment vertical="center"/>
    </xf>
    <xf numFmtId="0" fontId="4" fillId="5" borderId="2" xfId="0" applyFont="1" applyFill="1" applyBorder="1" applyAlignment="1">
      <alignment horizontal="center" vertical="center"/>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3" fillId="2" borderId="41" xfId="0" applyFont="1" applyFill="1" applyBorder="1" applyAlignment="1">
      <alignment horizontal="center" vertical="center"/>
    </xf>
    <xf numFmtId="0" fontId="3" fillId="0" borderId="0" xfId="0" applyFont="1" applyAlignment="1">
      <alignment vertical="center"/>
    </xf>
    <xf numFmtId="0" fontId="24" fillId="0" borderId="0" xfId="0" applyFont="1"/>
    <xf numFmtId="0" fontId="25" fillId="0" borderId="0" xfId="0" applyFont="1"/>
    <xf numFmtId="0" fontId="25" fillId="0" borderId="0" xfId="0" applyFont="1" applyAlignment="1">
      <alignment horizontal="center"/>
    </xf>
    <xf numFmtId="4" fontId="3" fillId="2" borderId="13" xfId="0" applyNumberFormat="1" applyFont="1" applyFill="1" applyBorder="1" applyAlignment="1">
      <alignment horizontal="center" vertical="center"/>
    </xf>
    <xf numFmtId="49" fontId="25" fillId="0" borderId="0" xfId="0" applyNumberFormat="1" applyFont="1"/>
    <xf numFmtId="0" fontId="1" fillId="3" borderId="43" xfId="0" applyFont="1" applyFill="1" applyBorder="1" applyAlignment="1">
      <alignment horizontal="center" vertical="center" wrapText="1"/>
    </xf>
    <xf numFmtId="0" fontId="2" fillId="3" borderId="44" xfId="0" applyFont="1" applyFill="1" applyBorder="1" applyAlignment="1">
      <alignment horizontal="centerContinuous" vertical="center"/>
    </xf>
    <xf numFmtId="0" fontId="1" fillId="3" borderId="45" xfId="0" applyFont="1" applyFill="1" applyBorder="1" applyAlignment="1">
      <alignment horizontal="center" vertical="center" wrapText="1"/>
    </xf>
    <xf numFmtId="0" fontId="2" fillId="3" borderId="46" xfId="0" applyFont="1" applyFill="1" applyBorder="1" applyAlignment="1">
      <alignment horizontal="centerContinuous" vertical="center"/>
    </xf>
    <xf numFmtId="0" fontId="1" fillId="3" borderId="47" xfId="0" applyFont="1" applyFill="1" applyBorder="1" applyAlignment="1">
      <alignment horizontal="centerContinuous" vertical="center" wrapText="1"/>
    </xf>
    <xf numFmtId="0" fontId="2" fillId="3" borderId="48" xfId="0" applyFont="1" applyFill="1" applyBorder="1" applyAlignment="1">
      <alignment horizontal="left" vertical="center" wrapText="1"/>
    </xf>
    <xf numFmtId="0" fontId="2" fillId="3" borderId="49"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2" fillId="3" borderId="48" xfId="0" applyFont="1" applyFill="1" applyBorder="1" applyAlignment="1">
      <alignment vertical="center" wrapText="1"/>
    </xf>
    <xf numFmtId="37" fontId="5" fillId="2" borderId="7" xfId="0" applyNumberFormat="1" applyFont="1" applyFill="1" applyBorder="1" applyAlignment="1">
      <alignment horizontal="center" vertical="center"/>
    </xf>
    <xf numFmtId="3" fontId="4" fillId="2" borderId="0" xfId="0" applyNumberFormat="1" applyFont="1" applyFill="1" applyAlignment="1">
      <alignment vertical="center"/>
    </xf>
    <xf numFmtId="0" fontId="4" fillId="2" borderId="12" xfId="0" applyFont="1" applyFill="1" applyBorder="1" applyAlignment="1">
      <alignment vertical="center"/>
    </xf>
    <xf numFmtId="0" fontId="4" fillId="5" borderId="12" xfId="0" applyFont="1" applyFill="1" applyBorder="1" applyAlignment="1">
      <alignment vertical="center"/>
    </xf>
    <xf numFmtId="3" fontId="4" fillId="5" borderId="8" xfId="0" applyNumberFormat="1" applyFont="1" applyFill="1" applyBorder="1" applyAlignment="1">
      <alignment horizontal="center" vertical="center"/>
    </xf>
    <xf numFmtId="3" fontId="3" fillId="5" borderId="7" xfId="0" applyNumberFormat="1" applyFont="1" applyFill="1" applyBorder="1" applyAlignment="1">
      <alignment horizontal="center" vertical="center"/>
    </xf>
    <xf numFmtId="3" fontId="5" fillId="5" borderId="8" xfId="0" applyNumberFormat="1" applyFont="1" applyFill="1" applyBorder="1" applyAlignment="1">
      <alignment horizontal="center" vertical="center"/>
    </xf>
    <xf numFmtId="165" fontId="4" fillId="5" borderId="7"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 fontId="3" fillId="5" borderId="0" xfId="0" applyNumberFormat="1" applyFont="1" applyFill="1" applyAlignment="1">
      <alignment horizontal="center" vertical="center"/>
    </xf>
    <xf numFmtId="0" fontId="3" fillId="5" borderId="0" xfId="0" applyFont="1" applyFill="1" applyAlignment="1">
      <alignment horizontal="center" vertical="center"/>
    </xf>
    <xf numFmtId="1" fontId="3" fillId="5" borderId="0" xfId="0" applyNumberFormat="1" applyFont="1" applyFill="1" applyAlignment="1">
      <alignment horizontal="center" vertical="center"/>
    </xf>
    <xf numFmtId="9" fontId="3" fillId="5" borderId="15" xfId="0" applyNumberFormat="1" applyFont="1" applyFill="1" applyBorder="1" applyAlignment="1">
      <alignment horizontal="center" vertical="center"/>
    </xf>
    <xf numFmtId="1" fontId="4" fillId="2" borderId="8" xfId="0" applyNumberFormat="1" applyFont="1" applyFill="1" applyBorder="1" applyAlignment="1">
      <alignment horizontal="center" vertical="center"/>
    </xf>
    <xf numFmtId="3" fontId="4" fillId="2" borderId="12" xfId="0" applyNumberFormat="1" applyFont="1" applyFill="1" applyBorder="1" applyAlignment="1">
      <alignment horizontal="center" vertical="center"/>
    </xf>
    <xf numFmtId="1" fontId="4" fillId="2" borderId="7" xfId="0" applyNumberFormat="1" applyFont="1" applyFill="1" applyBorder="1" applyAlignment="1">
      <alignment horizontal="center" vertical="center"/>
    </xf>
    <xf numFmtId="0" fontId="3" fillId="0" borderId="0" xfId="0" applyFont="1" applyAlignment="1">
      <alignment horizontal="left" vertical="center"/>
    </xf>
    <xf numFmtId="9" fontId="4" fillId="2" borderId="7" xfId="0" applyNumberFormat="1" applyFont="1" applyFill="1" applyBorder="1" applyAlignment="1">
      <alignment horizontal="center" vertical="center"/>
    </xf>
    <xf numFmtId="0" fontId="3" fillId="2" borderId="5" xfId="0" applyFont="1" applyFill="1" applyBorder="1" applyAlignment="1">
      <alignment horizontal="left" vertical="center"/>
    </xf>
    <xf numFmtId="3" fontId="3" fillId="2" borderId="54" xfId="0" applyNumberFormat="1" applyFont="1" applyFill="1" applyBorder="1" applyAlignment="1">
      <alignment horizontal="center" vertical="center"/>
    </xf>
    <xf numFmtId="3" fontId="4" fillId="2" borderId="5" xfId="0" applyNumberFormat="1" applyFont="1" applyFill="1" applyBorder="1" applyAlignment="1">
      <alignment vertical="center"/>
    </xf>
    <xf numFmtId="0" fontId="3" fillId="2" borderId="8" xfId="0" applyFont="1" applyFill="1" applyBorder="1" applyAlignment="1">
      <alignment vertical="center"/>
    </xf>
    <xf numFmtId="3" fontId="4" fillId="2" borderId="8" xfId="0" applyNumberFormat="1" applyFont="1" applyFill="1" applyBorder="1" applyAlignment="1">
      <alignment horizontal="center" vertical="center"/>
    </xf>
    <xf numFmtId="3" fontId="4" fillId="2" borderId="12" xfId="0" applyNumberFormat="1" applyFont="1" applyFill="1" applyBorder="1" applyAlignment="1">
      <alignment vertical="center"/>
    </xf>
    <xf numFmtId="3" fontId="4" fillId="2" borderId="8" xfId="0" applyNumberFormat="1" applyFont="1" applyFill="1" applyBorder="1" applyAlignment="1">
      <alignment vertical="center"/>
    </xf>
    <xf numFmtId="9" fontId="1" fillId="3" borderId="20"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1" fillId="3" borderId="4" xfId="0" applyFont="1" applyFill="1" applyBorder="1" applyAlignment="1">
      <alignment horizontal="center" vertical="center" wrapText="1"/>
    </xf>
    <xf numFmtId="37" fontId="3" fillId="2" borderId="0" xfId="0" applyNumberFormat="1" applyFont="1" applyFill="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3" fontId="3" fillId="2" borderId="2"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3" fontId="4" fillId="2" borderId="10" xfId="0" applyNumberFormat="1" applyFont="1" applyFill="1" applyBorder="1" applyAlignment="1">
      <alignment horizontal="center" vertical="center"/>
    </xf>
    <xf numFmtId="0" fontId="18" fillId="0" borderId="0" xfId="0" applyFont="1" applyAlignment="1">
      <alignment horizontal="left" vertical="center" wrapText="1"/>
    </xf>
    <xf numFmtId="0" fontId="2" fillId="3" borderId="5" xfId="0" applyFont="1" applyFill="1" applyBorder="1" applyAlignment="1">
      <alignment horizontal="left" vertical="center"/>
    </xf>
    <xf numFmtId="0" fontId="1" fillId="3" borderId="0" xfId="0" applyFont="1" applyFill="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2" fillId="6" borderId="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2" xfId="0" applyFont="1" applyFill="1" applyBorder="1" applyAlignment="1">
      <alignment horizontal="center" vertical="center"/>
    </xf>
  </cellXfs>
  <cellStyles count="5">
    <cellStyle name="Comma 2" xfId="4" xr:uid="{9CB8CF82-1CAE-4707-A8BD-CE425B1E7BA0}"/>
    <cellStyle name="Normal" xfId="0" builtinId="0"/>
    <cellStyle name="Normal 2" xfId="3" xr:uid="{8BE77E32-B4AD-489F-AFFE-C3C8686290EE}"/>
    <cellStyle name="Normal 4" xfId="2" xr:uid="{A04E39F8-5EB6-4D49-9233-37F6B2A8DF06}"/>
    <cellStyle name="Percent" xfId="1" builtinId="5"/>
  </cellStyles>
  <dxfs count="0"/>
  <tableStyles count="0" defaultTableStyle="TableStyleMedium2" defaultPivotStyle="PivotStyleLight16"/>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85177944555925E-2"/>
          <c:y val="2.3707056101149777E-2"/>
          <c:w val="0.96813692778359972"/>
          <c:h val="0.85079853185930088"/>
        </c:manualLayout>
      </c:layout>
      <c:barChart>
        <c:barDir val="col"/>
        <c:grouping val="stacked"/>
        <c:varyColors val="0"/>
        <c:ser>
          <c:idx val="0"/>
          <c:order val="0"/>
          <c:tx>
            <c:strRef>
              <c:f>'Mature Portfolio Financials'!$K$98</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Financials'!$L$97:$P$97</c:f>
              <c:numCache>
                <c:formatCode>General</c:formatCode>
                <c:ptCount val="5"/>
                <c:pt idx="0">
                  <c:v>2021</c:v>
                </c:pt>
                <c:pt idx="1">
                  <c:v>2022</c:v>
                </c:pt>
                <c:pt idx="2">
                  <c:v>2023</c:v>
                </c:pt>
                <c:pt idx="3">
                  <c:v>2024</c:v>
                </c:pt>
                <c:pt idx="4">
                  <c:v>2025</c:v>
                </c:pt>
              </c:numCache>
            </c:numRef>
          </c:cat>
          <c:val>
            <c:numRef>
              <c:f>'Mature Portfolio Financials'!$L$98:$P$98</c:f>
              <c:numCache>
                <c:formatCode>#,##0</c:formatCode>
                <c:ptCount val="5"/>
                <c:pt idx="0">
                  <c:v>612</c:v>
                </c:pt>
                <c:pt idx="1">
                  <c:v>1421</c:v>
                </c:pt>
                <c:pt idx="2">
                  <c:v>1421</c:v>
                </c:pt>
                <c:pt idx="3">
                  <c:v>1421</c:v>
                </c:pt>
                <c:pt idx="4">
                  <c:v>1421</c:v>
                </c:pt>
              </c:numCache>
            </c:numRef>
          </c:val>
          <c:extLst>
            <c:ext xmlns:c16="http://schemas.microsoft.com/office/drawing/2014/chart" uri="{C3380CC4-5D6E-409C-BE32-E72D297353CC}">
              <c16:uniqueId val="{00000000-0734-4E34-A841-0200D04EE2F1}"/>
            </c:ext>
          </c:extLst>
        </c:ser>
        <c:ser>
          <c:idx val="1"/>
          <c:order val="1"/>
          <c:tx>
            <c:strRef>
              <c:f>'Mature Portfolio Financials'!$K$99</c:f>
              <c:strCache>
                <c:ptCount val="1"/>
                <c:pt idx="0">
                  <c:v>Under construction</c:v>
                </c:pt>
              </c:strCache>
            </c:strRef>
          </c:tx>
          <c:spPr>
            <a:solidFill>
              <a:schemeClr val="accent5">
                <a:lumMod val="75000"/>
              </a:schemeClr>
            </a:solidFill>
            <a:ln>
              <a:noFill/>
            </a:ln>
            <a:effectLst/>
          </c:spPr>
          <c:invertIfNegative val="0"/>
          <c:dLbls>
            <c:dLbl>
              <c:idx val="2"/>
              <c:layout>
                <c:manualLayout>
                  <c:x val="2.3421164544561624E-3"/>
                  <c:y val="-3.39886704431856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EC-4E06-AA3F-2BF01ECA72FB}"/>
                </c:ext>
              </c:extLst>
            </c:dLbl>
            <c:dLbl>
              <c:idx val="3"/>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354A-42B5-B0B5-CF7F3FC2AFE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Financials'!$L$97:$P$97</c:f>
              <c:numCache>
                <c:formatCode>General</c:formatCode>
                <c:ptCount val="5"/>
                <c:pt idx="0">
                  <c:v>2021</c:v>
                </c:pt>
                <c:pt idx="1">
                  <c:v>2022</c:v>
                </c:pt>
                <c:pt idx="2">
                  <c:v>2023</c:v>
                </c:pt>
                <c:pt idx="3">
                  <c:v>2024</c:v>
                </c:pt>
                <c:pt idx="4">
                  <c:v>2025</c:v>
                </c:pt>
              </c:numCache>
            </c:numRef>
          </c:cat>
          <c:val>
            <c:numRef>
              <c:f>'Mature Portfolio Financials'!$L$99:$P$99</c:f>
              <c:numCache>
                <c:formatCode>#,##0</c:formatCode>
                <c:ptCount val="5"/>
                <c:pt idx="0">
                  <c:v>0</c:v>
                </c:pt>
                <c:pt idx="1">
                  <c:v>0</c:v>
                </c:pt>
                <c:pt idx="2">
                  <c:v>427</c:v>
                </c:pt>
                <c:pt idx="3">
                  <c:v>1029</c:v>
                </c:pt>
                <c:pt idx="4">
                  <c:v>1029</c:v>
                </c:pt>
              </c:numCache>
            </c:numRef>
          </c:val>
          <c:extLst>
            <c:ext xmlns:c16="http://schemas.microsoft.com/office/drawing/2014/chart" uri="{C3380CC4-5D6E-409C-BE32-E72D297353CC}">
              <c16:uniqueId val="{00000001-0734-4E34-A841-0200D04EE2F1}"/>
            </c:ext>
          </c:extLst>
        </c:ser>
        <c:ser>
          <c:idx val="2"/>
          <c:order val="2"/>
          <c:tx>
            <c:strRef>
              <c:f>'Mature Portfolio Financials'!$K$100</c:f>
              <c:strCache>
                <c:ptCount val="1"/>
                <c:pt idx="0">
                  <c:v>Pre construction</c:v>
                </c:pt>
              </c:strCache>
            </c:strRef>
          </c:tx>
          <c:spPr>
            <a:solidFill>
              <a:srgbClr val="00B050"/>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4CEC-4E06-AA3F-2BF01ECA72FB}"/>
                </c:ext>
              </c:extLst>
            </c:dLbl>
            <c:dLbl>
              <c:idx val="3"/>
              <c:layout>
                <c:manualLayout>
                  <c:x val="-2.3421164544561624E-3"/>
                  <c:y val="-7.69398706178400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Financials'!$L$97:$P$97</c:f>
              <c:numCache>
                <c:formatCode>General</c:formatCode>
                <c:ptCount val="5"/>
                <c:pt idx="0">
                  <c:v>2021</c:v>
                </c:pt>
                <c:pt idx="1">
                  <c:v>2022</c:v>
                </c:pt>
                <c:pt idx="2">
                  <c:v>2023</c:v>
                </c:pt>
                <c:pt idx="3">
                  <c:v>2024</c:v>
                </c:pt>
                <c:pt idx="4">
                  <c:v>2025</c:v>
                </c:pt>
              </c:numCache>
            </c:numRef>
          </c:cat>
          <c:val>
            <c:numRef>
              <c:f>'Mature Portfolio Financials'!$L$100:$P$100</c:f>
              <c:numCache>
                <c:formatCode>#,##0</c:formatCode>
                <c:ptCount val="5"/>
                <c:pt idx="0">
                  <c:v>0</c:v>
                </c:pt>
                <c:pt idx="1">
                  <c:v>0</c:v>
                </c:pt>
                <c:pt idx="2">
                  <c:v>0</c:v>
                </c:pt>
                <c:pt idx="3">
                  <c:v>250</c:v>
                </c:pt>
                <c:pt idx="4">
                  <c:v>2082</c:v>
                </c:pt>
              </c:numCache>
            </c:numRef>
          </c:val>
          <c:extLst>
            <c:ext xmlns:c16="http://schemas.microsoft.com/office/drawing/2014/chart" uri="{C3380CC4-5D6E-409C-BE32-E72D297353CC}">
              <c16:uniqueId val="{00000002-0734-4E34-A841-0200D04EE2F1}"/>
            </c:ext>
          </c:extLst>
        </c:ser>
        <c:ser>
          <c:idx val="3"/>
          <c:order val="3"/>
          <c:tx>
            <c:strRef>
              <c:f>'Mature Portfolio Financials'!$K$101</c:f>
              <c:strCache>
                <c:ptCount val="1"/>
                <c:pt idx="0">
                  <c:v>Total</c:v>
                </c:pt>
              </c:strCache>
            </c:strRef>
          </c:tx>
          <c:spPr>
            <a:noFill/>
            <a:ln>
              <a:noFill/>
            </a:ln>
            <a:effectLst/>
          </c:spPr>
          <c:invertIfNegative val="0"/>
          <c:dLbls>
            <c:dLbl>
              <c:idx val="2"/>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5E-462A-9466-78ED4968A40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'Mature Portfolio Financials'!$L$97:$P$97</c:f>
              <c:numCache>
                <c:formatCode>General</c:formatCode>
                <c:ptCount val="5"/>
                <c:pt idx="0">
                  <c:v>2021</c:v>
                </c:pt>
                <c:pt idx="1">
                  <c:v>2022</c:v>
                </c:pt>
                <c:pt idx="2">
                  <c:v>2023</c:v>
                </c:pt>
                <c:pt idx="3">
                  <c:v>2024</c:v>
                </c:pt>
                <c:pt idx="4">
                  <c:v>2025</c:v>
                </c:pt>
              </c:numCache>
            </c:numRef>
          </c:cat>
          <c:val>
            <c:numRef>
              <c:f>'Mature Portfolio Financials'!$L$101:$P$101</c:f>
              <c:numCache>
                <c:formatCode>#,##0</c:formatCode>
                <c:ptCount val="5"/>
                <c:pt idx="0">
                  <c:v>612</c:v>
                </c:pt>
                <c:pt idx="1">
                  <c:v>1421</c:v>
                </c:pt>
                <c:pt idx="2">
                  <c:v>1848</c:v>
                </c:pt>
                <c:pt idx="3">
                  <c:v>2700</c:v>
                </c:pt>
                <c:pt idx="4">
                  <c:v>4532</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5000"/>
        </c:scaling>
        <c:delete val="1"/>
        <c:axPos val="l"/>
        <c:numFmt formatCode="#,##0" sourceLinked="1"/>
        <c:majorTickMark val="none"/>
        <c:minorTickMark val="none"/>
        <c:tickLblPos val="nextTo"/>
        <c:crossAx val="1512615247"/>
        <c:crosses val="autoZero"/>
        <c:crossBetween val="between"/>
      </c:valAx>
      <c:spPr>
        <a:noFill/>
        <a:ln>
          <a:noFill/>
        </a:ln>
        <a:effectLst/>
      </c:spPr>
    </c:plotArea>
    <c:legend>
      <c:legendPos val="t"/>
      <c:legendEntry>
        <c:idx val="3"/>
        <c:delete val="1"/>
      </c:legendEntry>
      <c:layout>
        <c:manualLayout>
          <c:xMode val="edge"/>
          <c:yMode val="edge"/>
          <c:x val="0.22499447814992177"/>
          <c:y val="2.7385659592512872E-2"/>
          <c:w val="0.55015494852323099"/>
          <c:h val="8.966487072616991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214592</xdr:colOff>
      <xdr:row>4</xdr:row>
      <xdr:rowOff>100853</xdr:rowOff>
    </xdr:from>
    <xdr:to>
      <xdr:col>19</xdr:col>
      <xdr:colOff>11206</xdr:colOff>
      <xdr:row>29</xdr:row>
      <xdr:rowOff>43509</xdr:rowOff>
    </xdr:to>
    <xdr:pic>
      <xdr:nvPicPr>
        <xdr:cNvPr id="4" name="Graphic 1">
          <a:extLst>
            <a:ext uri="{FF2B5EF4-FFF2-40B4-BE49-F238E27FC236}">
              <a16:creationId xmlns:a16="http://schemas.microsoft.com/office/drawing/2014/main" id="{667E1922-2070-186E-D230-ABD7E7FA3B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787" t="18003" r="776" b="7003"/>
        <a:stretch/>
      </xdr:blipFill>
      <xdr:spPr bwMode="auto">
        <a:xfrm>
          <a:off x="214592" y="1019735"/>
          <a:ext cx="10184467" cy="470515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12807</xdr:colOff>
      <xdr:row>93</xdr:row>
      <xdr:rowOff>230414</xdr:rowOff>
    </xdr:from>
    <xdr:to>
      <xdr:col>7</xdr:col>
      <xdr:colOff>837212</xdr:colOff>
      <xdr:row>106</xdr:row>
      <xdr:rowOff>89646</xdr:rowOff>
    </xdr:to>
    <xdr:graphicFrame macro="">
      <xdr:nvGraphicFramePr>
        <xdr:cNvPr id="2"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2</xdr:row>
      <xdr:rowOff>81642</xdr:rowOff>
    </xdr:from>
    <xdr:to>
      <xdr:col>19</xdr:col>
      <xdr:colOff>549036</xdr:colOff>
      <xdr:row>34</xdr:row>
      <xdr:rowOff>163286</xdr:rowOff>
    </xdr:to>
    <xdr:pic>
      <xdr:nvPicPr>
        <xdr:cNvPr id="2" name="Graphic 1">
          <a:extLst>
            <a:ext uri="{FF2B5EF4-FFF2-40B4-BE49-F238E27FC236}">
              <a16:creationId xmlns:a16="http://schemas.microsoft.com/office/drawing/2014/main" id="{E0E97575-93DD-19FB-28F0-C3A5DAB222C2}"/>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r="979" b="6902"/>
        <a:stretch/>
      </xdr:blipFill>
      <xdr:spPr>
        <a:xfrm>
          <a:off x="95250" y="462642"/>
          <a:ext cx="11570822" cy="61776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lightenergy.sharepoint.com/sites/EnlightPortal/Finance/Accounting/Financial%20Statements/2022/12.2022/Financial%20statements/Enlight%20USD%20consolidation%2031.12.22.xlsm" TargetMode="External"/><Relationship Id="rId1" Type="http://schemas.openxmlformats.org/officeDocument/2006/relationships/externalLinkPath" Target="/sites/EnlightPortal/Finance/Accounting/Financial%20Statements/2022/12.2022/Financial%20statements/Enlight%20USD%20consolidation%2031.12.2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nlightenergy.sharepoint.com/sites/EnlightPortal/Finance/Corporate%20Finance/Financial%20Statments/Reports%20&amp;%20presentations/2022/Q4/Tables%20for%20release/Old/Project%20Tables.xlsx" TargetMode="External"/><Relationship Id="rId1" Type="http://schemas.openxmlformats.org/officeDocument/2006/relationships/externalLinkPath" Target="/sites/EnlightPortal/Finance/Corporate%20Finance/Financial%20Statments/Reports%20&amp;%20presentations/2022/Q4/Final/Old/Project%20Tabl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nlightenergy.sharepoint.com/sites/EnlightPortal/Finance/Corporate%20Finance/Financial%20Statments/Reports%20&amp;%20presentations/2022/Q4/Tables%20for%20release/Old/Project%20Tables%20with%20additional%20data.xlsx" TargetMode="External"/><Relationship Id="rId1" Type="http://schemas.openxmlformats.org/officeDocument/2006/relationships/externalLinkPath" Target="/sites/EnlightPortal/Finance/Corporate%20Finance/Financial%20Statments/Reports%20&amp;%20presentations/2022/Q4/Tables%20for%20release/Old/Project%20Tables%20with%20additional%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2zLC1tBcUmbO9xmQbfmh3LaiQ1LtptPj8PX0IPderEvdjVQGfsMTof6hknZdFS4" itemId="01V52GHUUVJVCWQ25FFJHIRIWHFUUKFJQL">
      <xxl21:absoluteUrl r:id="rId2"/>
    </xxl21:alternateUrls>
    <sheetNames>
      <sheetName val="General"/>
      <sheetName val="Links"/>
      <sheetName val="מאזן בוחן"/>
      <sheetName val="חייבים"/>
      <sheetName val="זכאים"/>
      <sheetName val="IC-CutOff"/>
      <sheetName val="הכנסות"/>
      <sheetName val="עלות המכר"/>
      <sheetName val="הנהכ"/>
      <sheetName val="מימון"/>
      <sheetName val="הכנסות 1-12.22"/>
      <sheetName val="הכנסות 1-12.2022"/>
      <sheetName val="עלות המכר 1-12.22"/>
      <sheetName val="עלות המכר 1-12.2022"/>
      <sheetName val="הנהכ 1-12.22"/>
      <sheetName val="הנהכ 1-12.2022"/>
      <sheetName val="מימון 1-12.22"/>
      <sheetName val="הכנסות 1-9.22"/>
      <sheetName val="הכנסות 1-6.22"/>
      <sheetName val="הכנסות 1-3.22"/>
      <sheetName val="עלות המכר 1-9.22"/>
      <sheetName val="עלות המכר 1-6.22"/>
      <sheetName val="עלות המכר 1-3.22"/>
      <sheetName val="הנהכ 1-9.22"/>
      <sheetName val="הנהכ 1-6.22"/>
      <sheetName val="הנהכ 1-3.22"/>
      <sheetName val="מימון 1-6.22"/>
      <sheetName val="מימון 1-3.22"/>
      <sheetName val="מימון 1-9.22"/>
      <sheetName val="ESOP"/>
      <sheetName val="פקודות נוספות"/>
      <sheetName val="אנלייט "/>
      <sheetName val="רווחי שותפויות"/>
      <sheetName val="מסים שוטפים"/>
      <sheetName val="מסים נדחים"/>
      <sheetName val="ביאור מסים"/>
      <sheetName val="דוח כספי"/>
      <sheetName val="הון עצמי"/>
      <sheetName val="דוח תזרים"/>
      <sheetName val="מגזרים חדש"/>
      <sheetName val="מגזרים NG"/>
      <sheetName val="מכשירים פיננסים"/>
      <sheetName val="דוח סולו"/>
      <sheetName val="תזרים סולו "/>
      <sheetName val="מובילים + COOP פרפורמה"/>
      <sheetName val="מובילים ניהול"/>
      <sheetName val="ניע תזרים"/>
      <sheetName val="השקעות "/>
      <sheetName val="היוון עלויות מימון"/>
      <sheetName val="חישוב רט''מ"/>
      <sheetName val="רווח  הפסד למניה"/>
      <sheetName val="ביאור מס תיאורטי"/>
      <sheetName val="נייר עבודה - ביאור"/>
      <sheetName val="מכשירים פיננסים- סולו"/>
      <sheetName val="אופציות לעובדים"/>
      <sheetName val="חברות קטנות"/>
      <sheetName val="עמק הרוחות"/>
      <sheetName val="אביגיל"/>
      <sheetName val="הדס דרום"/>
      <sheetName val="אורסאן 3"/>
      <sheetName val="אורסאן 4"/>
      <sheetName val="תקומה"/>
      <sheetName val="יחס חוב פיננסי נטו ל-EBIDTA"/>
      <sheetName val="יחסי כיסוי אג&quot;ח"/>
    </sheetNames>
    <sheetDataSet>
      <sheetData sheetId="0">
        <row r="8">
          <cell r="C8">
            <v>3.3576999999999999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9">
          <cell r="O19">
            <v>-80049.41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647">
          <cell r="H647">
            <v>66788558.70217897</v>
          </cell>
        </row>
      </sheetData>
      <sheetData sheetId="31">
        <row r="244">
          <cell r="AO244">
            <v>146251.01229980515</v>
          </cell>
        </row>
      </sheetData>
      <sheetData sheetId="32">
        <row r="35">
          <cell r="D35">
            <v>0</v>
          </cell>
        </row>
      </sheetData>
      <sheetData sheetId="33">
        <row r="55">
          <cell r="C55">
            <v>-2357928.89</v>
          </cell>
        </row>
      </sheetData>
      <sheetData sheetId="34">
        <row r="16">
          <cell r="F16">
            <v>199069718.63857523</v>
          </cell>
        </row>
      </sheetData>
      <sheetData sheetId="35">
        <row r="6">
          <cell r="K6">
            <v>-58847.621941470883</v>
          </cell>
        </row>
      </sheetData>
      <sheetData sheetId="36" refreshError="1"/>
      <sheetData sheetId="37">
        <row r="30">
          <cell r="N30">
            <v>3695066.3284042282</v>
          </cell>
        </row>
      </sheetData>
      <sheetData sheetId="38" refreshError="1"/>
      <sheetData sheetId="39">
        <row r="653">
          <cell r="D653">
            <v>0</v>
          </cell>
        </row>
      </sheetData>
      <sheetData sheetId="40" refreshError="1"/>
      <sheetData sheetId="41" refreshError="1"/>
      <sheetData sheetId="42" refreshError="1"/>
      <sheetData sheetId="43" refreshError="1"/>
      <sheetData sheetId="44">
        <row r="1">
          <cell r="D1" t="str">
            <v>מובילים (אירו)</v>
          </cell>
        </row>
      </sheetData>
      <sheetData sheetId="45" refreshError="1"/>
      <sheetData sheetId="46" refreshError="1"/>
      <sheetData sheetId="47">
        <row r="14">
          <cell r="E14">
            <v>18616227.717019197</v>
          </cell>
        </row>
      </sheetData>
      <sheetData sheetId="48">
        <row r="36">
          <cell r="L36">
            <v>463675262.75925833</v>
          </cell>
        </row>
      </sheetData>
      <sheetData sheetId="49">
        <row r="28">
          <cell r="D28">
            <v>-2107645.2060984471</v>
          </cell>
        </row>
      </sheetData>
      <sheetData sheetId="50" refreshError="1"/>
      <sheetData sheetId="51"/>
      <sheetData sheetId="52"/>
      <sheetData sheetId="53" refreshError="1"/>
      <sheetData sheetId="54" refreshError="1"/>
      <sheetData sheetId="55" refreshError="1"/>
      <sheetData sheetId="56">
        <row r="8">
          <cell r="O8">
            <v>341733</v>
          </cell>
        </row>
      </sheetData>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gal Disclaimer"/>
      <sheetName val="Portfolio Snapshot"/>
      <sheetName val="Mature Portfolio Financials"/>
      <sheetName val="Mature Project additional data"/>
      <sheetName val="Adv. Dev and Dev. Portfolio"/>
      <sheetName val="US IC Status"/>
      <sheetName val="9 month data - to delete"/>
      <sheetName val="Tariff - to delete"/>
      <sheetName val="Expected results - to delete"/>
      <sheetName val="PIE - to delete"/>
      <sheetName val="EBITDA bridge - to delete"/>
      <sheetName val="Results NIS - to delete"/>
    </sheetNames>
    <sheetDataSet>
      <sheetData sheetId="0"/>
      <sheetData sheetId="1"/>
      <sheetData sheetId="2">
        <row r="94">
          <cell r="D94">
            <v>1.0664961636828645</v>
          </cell>
          <cell r="E94">
            <v>0.28417163967036091</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gal Disclaimer"/>
      <sheetName val="Portfolio Snapshot"/>
      <sheetName val="Mature Portfolio Financials"/>
      <sheetName val="Mature Project additional data"/>
      <sheetName val="Adv. Dev and Dev. Portfolio"/>
      <sheetName val="US IC Status"/>
      <sheetName val="9 month data - to delete"/>
      <sheetName val="Tariff - to delete"/>
      <sheetName val="Expected results - to delete"/>
      <sheetName val="PIE - to delete"/>
      <sheetName val="PPA term"/>
      <sheetName val="EBITDA bridge - to delete"/>
      <sheetName val="Results NIS - to delete"/>
    </sheetNames>
    <sheetDataSet>
      <sheetData sheetId="0" refreshError="1"/>
      <sheetData sheetId="1" refreshError="1"/>
      <sheetData sheetId="2">
        <row r="94">
          <cell r="D94">
            <v>1.0664961636828645</v>
          </cell>
          <cell r="E94">
            <v>0.28417163967036091</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dimension ref="A1:A10"/>
  <sheetViews>
    <sheetView showGridLines="0" tabSelected="1" zoomScale="40" zoomScaleNormal="40" workbookViewId="0"/>
  </sheetViews>
  <sheetFormatPr defaultColWidth="0" defaultRowHeight="14.5" zeroHeight="1" x14ac:dyDescent="0.35"/>
  <cols>
    <col min="1" max="1" width="178.81640625" customWidth="1"/>
    <col min="2" max="13" width="8.7265625" hidden="1" customWidth="1"/>
    <col min="14" max="16383" width="8.7265625" hidden="1"/>
    <col min="16384" max="16384" width="8.7265625" hidden="1" customWidth="1"/>
  </cols>
  <sheetData>
    <row r="1" spans="1:1" ht="31.5" customHeight="1" x14ac:dyDescent="0.35">
      <c r="A1" s="121" t="s">
        <v>0</v>
      </c>
    </row>
    <row r="2" spans="1:1" ht="165.65" customHeight="1" x14ac:dyDescent="0.35">
      <c r="A2" s="123" t="s">
        <v>1</v>
      </c>
    </row>
    <row r="3" spans="1:1" ht="337" customHeight="1" x14ac:dyDescent="0.35">
      <c r="A3" s="123" t="s">
        <v>2</v>
      </c>
    </row>
    <row r="4" spans="1:1" ht="109" customHeight="1" x14ac:dyDescent="0.35">
      <c r="A4" s="123" t="s">
        <v>3</v>
      </c>
    </row>
    <row r="5" spans="1:1" ht="141" customHeight="1" x14ac:dyDescent="0.35">
      <c r="A5" s="123" t="s">
        <v>4</v>
      </c>
    </row>
    <row r="6" spans="1:1" ht="187" customHeight="1" x14ac:dyDescent="0.35">
      <c r="A6" s="123" t="s">
        <v>5</v>
      </c>
    </row>
    <row r="7" spans="1:1" ht="92.5" customHeight="1" x14ac:dyDescent="0.35">
      <c r="A7" s="123" t="s">
        <v>6</v>
      </c>
    </row>
    <row r="8" spans="1:1" ht="17" x14ac:dyDescent="0.35">
      <c r="A8" s="122"/>
    </row>
    <row r="9" spans="1:1" ht="17" x14ac:dyDescent="0.35">
      <c r="A9" s="122"/>
    </row>
    <row r="10" spans="1: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tabColor theme="1"/>
  </sheetPr>
  <dimension ref="A1:U49"/>
  <sheetViews>
    <sheetView showGridLines="0" zoomScale="40" zoomScaleNormal="40" workbookViewId="0"/>
  </sheetViews>
  <sheetFormatPr defaultColWidth="0" defaultRowHeight="14.5" zeroHeight="1" x14ac:dyDescent="0.35"/>
  <cols>
    <col min="1" max="1" width="3.26953125" customWidth="1"/>
    <col min="2" max="2" width="3.81640625" customWidth="1"/>
    <col min="3" max="20" width="8.7265625" customWidth="1"/>
    <col min="21" max="21" width="0" hidden="1" customWidth="1"/>
    <col min="22" max="16384" width="8.7265625" hidden="1"/>
  </cols>
  <sheetData>
    <row r="1" spans="2:21" x14ac:dyDescent="0.35"/>
    <row r="2" spans="2:21" x14ac:dyDescent="0.35"/>
    <row r="3" spans="2:21" s="3" customFormat="1" ht="27" customHeight="1" x14ac:dyDescent="0.35">
      <c r="B3" s="25" t="s">
        <v>7</v>
      </c>
      <c r="C3" s="25"/>
      <c r="D3" s="25"/>
      <c r="E3" s="26"/>
      <c r="F3" s="26"/>
      <c r="G3" s="26"/>
      <c r="H3" s="26"/>
      <c r="I3" s="26"/>
      <c r="J3" s="26"/>
      <c r="K3" s="26"/>
      <c r="L3" s="26"/>
      <c r="M3" s="26"/>
      <c r="N3" s="26"/>
      <c r="O3" s="26"/>
      <c r="P3" s="26"/>
      <c r="Q3" s="26"/>
      <c r="R3" s="26"/>
      <c r="S3" s="26"/>
      <c r="T3"/>
      <c r="U3"/>
    </row>
    <row r="4" spans="2:21" x14ac:dyDescent="0.35"/>
    <row r="5" spans="2:21" x14ac:dyDescent="0.35"/>
    <row r="6" spans="2:21" x14ac:dyDescent="0.35"/>
    <row r="7" spans="2:21" x14ac:dyDescent="0.35"/>
    <row r="8" spans="2:21" x14ac:dyDescent="0.35"/>
    <row r="9" spans="2:21" x14ac:dyDescent="0.35"/>
    <row r="10" spans="2:21" x14ac:dyDescent="0.35"/>
    <row r="11" spans="2:21" x14ac:dyDescent="0.35"/>
    <row r="12" spans="2:21" x14ac:dyDescent="0.35"/>
    <row r="13" spans="2:21" x14ac:dyDescent="0.35"/>
    <row r="14" spans="2:21" x14ac:dyDescent="0.35"/>
    <row r="15" spans="2:21" x14ac:dyDescent="0.35"/>
    <row r="16" spans="2:21" x14ac:dyDescent="0.35"/>
    <row r="17" spans="2:21" x14ac:dyDescent="0.35"/>
    <row r="18" spans="2:21" x14ac:dyDescent="0.35"/>
    <row r="19" spans="2:21" x14ac:dyDescent="0.35"/>
    <row r="20" spans="2:21" x14ac:dyDescent="0.35"/>
    <row r="21" spans="2:21" x14ac:dyDescent="0.35"/>
    <row r="22" spans="2:21" x14ac:dyDescent="0.35"/>
    <row r="23" spans="2:21" x14ac:dyDescent="0.35"/>
    <row r="24" spans="2:21" x14ac:dyDescent="0.35"/>
    <row r="25" spans="2:21" x14ac:dyDescent="0.35"/>
    <row r="26" spans="2:21" x14ac:dyDescent="0.35"/>
    <row r="27" spans="2:21" x14ac:dyDescent="0.35"/>
    <row r="28" spans="2:21" x14ac:dyDescent="0.35"/>
    <row r="29" spans="2:21" x14ac:dyDescent="0.35"/>
    <row r="30" spans="2:21" x14ac:dyDescent="0.35"/>
    <row r="31" spans="2:21" x14ac:dyDescent="0.35"/>
    <row r="32" spans="2:21" s="3" customFormat="1" ht="27" customHeight="1" x14ac:dyDescent="0.35">
      <c r="B32" s="25" t="s">
        <v>8</v>
      </c>
      <c r="C32" s="25"/>
      <c r="D32" s="25"/>
      <c r="E32" s="26"/>
      <c r="F32" s="26"/>
      <c r="G32" s="26"/>
      <c r="H32" s="26"/>
      <c r="I32" s="26"/>
      <c r="J32" s="26"/>
      <c r="K32" s="26"/>
      <c r="L32" s="26"/>
      <c r="M32" s="26"/>
      <c r="N32" s="26"/>
      <c r="O32" s="26"/>
      <c r="P32" s="26"/>
      <c r="Q32" s="26"/>
      <c r="R32" s="26"/>
      <c r="S32" s="26"/>
      <c r="T32"/>
      <c r="U32"/>
    </row>
    <row r="33" spans="2:6" x14ac:dyDescent="0.35"/>
    <row r="34" spans="2:6" x14ac:dyDescent="0.35"/>
    <row r="35" spans="2:6" ht="18.5" x14ac:dyDescent="0.45">
      <c r="B35" s="91" t="s">
        <v>214</v>
      </c>
      <c r="C35" s="86"/>
      <c r="D35" s="86"/>
      <c r="E35" s="86"/>
      <c r="F35" s="86"/>
    </row>
    <row r="36" spans="2:6" ht="15.5" x14ac:dyDescent="0.35">
      <c r="B36" s="86" t="s">
        <v>9</v>
      </c>
      <c r="C36" s="86" t="s">
        <v>213</v>
      </c>
      <c r="D36" s="86"/>
      <c r="E36" s="86"/>
      <c r="F36" s="86"/>
    </row>
    <row r="37" spans="2:6" ht="15.5" x14ac:dyDescent="0.35">
      <c r="B37" s="86" t="s">
        <v>9</v>
      </c>
      <c r="C37" s="86" t="s">
        <v>229</v>
      </c>
      <c r="D37" s="86"/>
      <c r="E37" s="86"/>
      <c r="F37" s="86"/>
    </row>
    <row r="38" spans="2:6" ht="15.5" x14ac:dyDescent="0.35">
      <c r="B38" s="86"/>
      <c r="C38" s="86"/>
      <c r="D38" s="86"/>
      <c r="E38" s="86"/>
      <c r="F38" s="86"/>
    </row>
    <row r="39" spans="2:6" ht="18.5" x14ac:dyDescent="0.45">
      <c r="B39" s="91" t="s">
        <v>217</v>
      </c>
      <c r="C39" s="86"/>
      <c r="D39" s="86"/>
      <c r="E39" s="86"/>
      <c r="F39" s="86"/>
    </row>
    <row r="40" spans="2:6" ht="15.5" x14ac:dyDescent="0.35">
      <c r="B40" s="86" t="s">
        <v>9</v>
      </c>
      <c r="C40" s="86" t="s">
        <v>218</v>
      </c>
      <c r="D40" s="86"/>
      <c r="E40" s="86"/>
      <c r="F40" s="86"/>
    </row>
    <row r="41" spans="2:6" ht="15.5" x14ac:dyDescent="0.35">
      <c r="B41" s="86" t="s">
        <v>9</v>
      </c>
      <c r="C41" s="86" t="s">
        <v>215</v>
      </c>
      <c r="D41" s="86"/>
      <c r="E41" s="86"/>
      <c r="F41" s="86"/>
    </row>
    <row r="42" spans="2:6" ht="15.5" x14ac:dyDescent="0.35">
      <c r="B42" s="86"/>
      <c r="C42" s="86"/>
      <c r="D42" s="86"/>
      <c r="E42" s="86"/>
      <c r="F42" s="86"/>
    </row>
    <row r="43" spans="2:6" ht="18.5" x14ac:dyDescent="0.45">
      <c r="B43" s="91" t="s">
        <v>216</v>
      </c>
      <c r="C43" s="86"/>
      <c r="D43" s="86"/>
      <c r="E43" s="86"/>
      <c r="F43" s="86"/>
    </row>
    <row r="44" spans="2:6" ht="15.5" x14ac:dyDescent="0.35">
      <c r="B44" s="86" t="s">
        <v>9</v>
      </c>
      <c r="C44" s="86" t="s">
        <v>219</v>
      </c>
      <c r="D44" s="86"/>
      <c r="E44" s="86"/>
      <c r="F44" s="86"/>
    </row>
    <row r="45" spans="2:6" ht="15.5" x14ac:dyDescent="0.35">
      <c r="B45" s="86" t="s">
        <v>9</v>
      </c>
      <c r="C45" s="86" t="s">
        <v>220</v>
      </c>
      <c r="D45" s="86"/>
      <c r="E45" s="86"/>
      <c r="F45" s="86"/>
    </row>
    <row r="46" spans="2:6" ht="15.5" x14ac:dyDescent="0.35">
      <c r="D46" s="86"/>
      <c r="E46" s="86"/>
      <c r="F46" s="86"/>
    </row>
    <row r="47" spans="2:6" ht="18.5" x14ac:dyDescent="0.45">
      <c r="B47" s="91" t="s">
        <v>230</v>
      </c>
      <c r="D47" s="86"/>
      <c r="E47" s="86"/>
      <c r="F47" s="86"/>
    </row>
    <row r="48" spans="2:6" ht="15.5" x14ac:dyDescent="0.35">
      <c r="B48" s="86" t="s">
        <v>9</v>
      </c>
      <c r="C48" s="86" t="s">
        <v>221</v>
      </c>
      <c r="D48" s="86"/>
      <c r="E48" s="86"/>
      <c r="F48" s="86"/>
    </row>
    <row r="49" x14ac:dyDescent="0.3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tabColor theme="3"/>
  </sheetPr>
  <dimension ref="A1:S134"/>
  <sheetViews>
    <sheetView showGridLines="0" topLeftCell="A3" zoomScale="40" zoomScaleNormal="40" zoomScaleSheetLayoutView="70" workbookViewId="0">
      <selection activeCell="A3" sqref="A3"/>
    </sheetView>
  </sheetViews>
  <sheetFormatPr defaultColWidth="0" defaultRowHeight="20" zeroHeight="1" x14ac:dyDescent="0.35"/>
  <cols>
    <col min="1" max="1" width="20.453125" style="3" customWidth="1"/>
    <col min="2" max="2" width="40" style="3" customWidth="1"/>
    <col min="3" max="4" width="18.81640625" style="3" customWidth="1"/>
    <col min="5" max="6" width="14" style="3" customWidth="1"/>
    <col min="7" max="7" width="20.1796875" style="3" customWidth="1"/>
    <col min="8" max="8" width="13" style="3" customWidth="1"/>
    <col min="9" max="10" width="14" style="3" customWidth="1"/>
    <col min="11" max="11" width="15.26953125" style="3" customWidth="1"/>
    <col min="12" max="12" width="14" style="3" customWidth="1"/>
    <col min="13" max="13" width="28.54296875" style="3" customWidth="1"/>
    <col min="14" max="14" width="22.26953125" style="3" customWidth="1"/>
    <col min="15" max="16" width="19.54296875" style="3" customWidth="1"/>
    <col min="17" max="17" width="23.7265625" style="3" customWidth="1"/>
    <col min="18" max="18" width="0.26953125" style="3" customWidth="1"/>
    <col min="19" max="19" width="15.26953125" hidden="1" customWidth="1"/>
    <col min="20" max="16384" width="9.1796875" style="3" hidden="1"/>
  </cols>
  <sheetData>
    <row r="1" spans="1:17" ht="16.5" hidden="1" x14ac:dyDescent="0.35">
      <c r="B1" s="82"/>
    </row>
    <row r="3" spans="1:17" ht="27" customHeight="1" x14ac:dyDescent="0.35">
      <c r="B3" s="25" t="s">
        <v>10</v>
      </c>
      <c r="C3" s="25"/>
      <c r="D3" s="25"/>
      <c r="E3" s="26"/>
      <c r="F3" s="26"/>
      <c r="G3" s="26"/>
      <c r="H3" s="26"/>
      <c r="I3" s="26"/>
      <c r="J3" s="26"/>
      <c r="K3" s="26"/>
      <c r="L3" s="26"/>
      <c r="M3" s="26"/>
      <c r="N3" s="26"/>
      <c r="O3" s="26"/>
      <c r="P3" s="26"/>
      <c r="Q3" s="26"/>
    </row>
    <row r="4" spans="1:17" ht="23.15" customHeight="1" x14ac:dyDescent="0.35">
      <c r="B4"/>
      <c r="C4"/>
      <c r="D4"/>
      <c r="E4"/>
      <c r="F4"/>
      <c r="G4"/>
      <c r="H4" s="27"/>
      <c r="I4"/>
      <c r="J4" s="27"/>
      <c r="K4" s="27"/>
    </row>
    <row r="5" spans="1:17" ht="35.5" customHeight="1" x14ac:dyDescent="0.35">
      <c r="B5" s="80" t="s">
        <v>11</v>
      </c>
      <c r="C5" s="215"/>
      <c r="D5" s="128" t="s">
        <v>208</v>
      </c>
      <c r="E5" s="128"/>
      <c r="F5" s="128"/>
      <c r="G5" s="128"/>
      <c r="H5" s="128"/>
      <c r="I5" s="129"/>
      <c r="J5"/>
      <c r="K5"/>
      <c r="L5"/>
      <c r="M5"/>
    </row>
    <row r="6" spans="1:17" ht="60" customHeight="1" x14ac:dyDescent="0.35">
      <c r="B6" s="264" t="s">
        <v>13</v>
      </c>
      <c r="C6" s="265" t="s">
        <v>14</v>
      </c>
      <c r="D6" s="266" t="s">
        <v>15</v>
      </c>
      <c r="E6" s="267"/>
      <c r="F6" s="267" t="s">
        <v>16</v>
      </c>
      <c r="G6" s="268"/>
      <c r="H6" s="268" t="s">
        <v>17</v>
      </c>
      <c r="I6" s="269"/>
      <c r="L6" s="136"/>
      <c r="M6" s="179"/>
      <c r="N6" s="179"/>
      <c r="O6" s="179"/>
    </row>
    <row r="7" spans="1:17" x14ac:dyDescent="0.35">
      <c r="B7" s="264"/>
      <c r="C7" s="265"/>
      <c r="D7" s="216">
        <v>2023</v>
      </c>
      <c r="E7" s="51">
        <v>2022</v>
      </c>
      <c r="F7" s="51">
        <v>2023</v>
      </c>
      <c r="G7" s="214">
        <v>2022</v>
      </c>
      <c r="H7" s="214">
        <v>2023</v>
      </c>
      <c r="I7" s="214">
        <v>2022</v>
      </c>
      <c r="J7"/>
      <c r="K7" s="152"/>
      <c r="L7" s="179"/>
      <c r="M7" s="179"/>
      <c r="N7" s="136"/>
      <c r="O7" s="136"/>
    </row>
    <row r="8" spans="1:17" ht="27" customHeight="1" x14ac:dyDescent="0.35">
      <c r="B8" s="7" t="s">
        <v>180</v>
      </c>
      <c r="C8" s="60">
        <v>262</v>
      </c>
      <c r="D8" s="60">
        <v>125.41043003</v>
      </c>
      <c r="E8" s="60">
        <v>66</v>
      </c>
      <c r="F8" s="60">
        <v>13838</v>
      </c>
      <c r="G8" s="52">
        <v>4689</v>
      </c>
      <c r="H8" s="52">
        <v>13463</v>
      </c>
      <c r="I8" s="78">
        <v>8682</v>
      </c>
      <c r="J8"/>
      <c r="K8" s="143"/>
      <c r="L8" s="143"/>
      <c r="N8" s="180"/>
      <c r="O8" s="183"/>
    </row>
    <row r="9" spans="1:17" ht="27" customHeight="1" x14ac:dyDescent="0.35">
      <c r="B9" s="8" t="s">
        <v>19</v>
      </c>
      <c r="C9" s="52">
        <v>831</v>
      </c>
      <c r="D9" s="52">
        <v>414.76484399999998</v>
      </c>
      <c r="E9" s="52">
        <v>114.3</v>
      </c>
      <c r="F9" s="52">
        <v>31788</v>
      </c>
      <c r="G9" s="52">
        <v>6589</v>
      </c>
      <c r="H9" s="52">
        <v>27907</v>
      </c>
      <c r="I9" s="78">
        <v>5858</v>
      </c>
      <c r="J9"/>
      <c r="K9" s="143"/>
      <c r="L9" s="143"/>
    </row>
    <row r="10" spans="1:17" ht="27" customHeight="1" x14ac:dyDescent="0.35">
      <c r="A10" s="92"/>
      <c r="B10" s="8" t="s">
        <v>20</v>
      </c>
      <c r="C10" s="52">
        <v>316</v>
      </c>
      <c r="D10" s="52">
        <v>219.29305499999998</v>
      </c>
      <c r="E10" s="52">
        <v>214</v>
      </c>
      <c r="F10" s="52">
        <v>23235</v>
      </c>
      <c r="G10" s="52">
        <v>21330</v>
      </c>
      <c r="H10" s="52">
        <v>19747</v>
      </c>
      <c r="I10" s="78">
        <v>17885</v>
      </c>
      <c r="J10"/>
      <c r="K10" s="143"/>
      <c r="L10" s="143"/>
      <c r="M10" s="181"/>
      <c r="N10" s="180"/>
      <c r="O10" s="180"/>
    </row>
    <row r="11" spans="1:17" ht="27" customHeight="1" x14ac:dyDescent="0.35">
      <c r="B11" s="9" t="s">
        <v>21</v>
      </c>
      <c r="C11" s="61">
        <v>1409</v>
      </c>
      <c r="D11" s="61">
        <v>759.46832902999995</v>
      </c>
      <c r="E11" s="61">
        <v>394.3</v>
      </c>
      <c r="F11" s="61">
        <v>68861</v>
      </c>
      <c r="G11" s="61">
        <v>32608</v>
      </c>
      <c r="H11" s="61">
        <v>61117</v>
      </c>
      <c r="I11" s="88">
        <v>32425</v>
      </c>
      <c r="J11" s="141"/>
      <c r="K11" s="141"/>
      <c r="L11" s="179"/>
      <c r="M11" s="179"/>
      <c r="N11" s="180"/>
      <c r="O11" s="180"/>
    </row>
    <row r="12" spans="1:17" ht="27" customHeight="1" x14ac:dyDescent="0.35">
      <c r="B12" s="8" t="s">
        <v>22</v>
      </c>
      <c r="C12" s="52">
        <v>12</v>
      </c>
      <c r="D12" s="18"/>
      <c r="E12" s="18"/>
      <c r="F12" s="18"/>
      <c r="G12" s="52"/>
      <c r="H12" s="18"/>
      <c r="I12" s="89"/>
      <c r="J12"/>
      <c r="K12"/>
      <c r="L12" s="179"/>
      <c r="M12"/>
      <c r="N12" s="84"/>
      <c r="O12" s="84"/>
    </row>
    <row r="13" spans="1:17" ht="27" customHeight="1" x14ac:dyDescent="0.35">
      <c r="B13" s="10" t="s">
        <v>23</v>
      </c>
      <c r="C13" s="70">
        <v>1421</v>
      </c>
      <c r="D13" s="70">
        <v>759.46832903000006</v>
      </c>
      <c r="E13" s="70">
        <v>394.3</v>
      </c>
      <c r="F13" s="70">
        <v>68861</v>
      </c>
      <c r="G13" s="70">
        <v>32608</v>
      </c>
      <c r="H13" s="70">
        <v>61117</v>
      </c>
      <c r="I13" s="262">
        <v>32425</v>
      </c>
      <c r="J13"/>
      <c r="K13"/>
      <c r="L13"/>
      <c r="M13"/>
      <c r="N13" s="84"/>
      <c r="O13" s="84"/>
    </row>
    <row r="14" spans="1:17" ht="27" customHeight="1" x14ac:dyDescent="0.35">
      <c r="B14"/>
      <c r="C14"/>
      <c r="D14"/>
      <c r="E14"/>
      <c r="F14"/>
      <c r="G14"/>
      <c r="H14"/>
      <c r="I14"/>
      <c r="J14"/>
      <c r="K14"/>
      <c r="L14"/>
      <c r="M14"/>
      <c r="N14" s="84"/>
      <c r="O14" s="84"/>
    </row>
    <row r="15" spans="1:17" ht="27" customHeight="1" x14ac:dyDescent="0.35">
      <c r="B15" s="127" t="s">
        <v>24</v>
      </c>
      <c r="C15" s="11"/>
      <c r="D15" s="11"/>
      <c r="E15" s="11"/>
      <c r="F15" s="12"/>
      <c r="G15" s="12"/>
      <c r="H15" s="12"/>
      <c r="I15" s="130">
        <v>61117</v>
      </c>
      <c r="J15"/>
      <c r="K15"/>
      <c r="L15"/>
      <c r="M15"/>
      <c r="N15" s="84"/>
      <c r="O15" s="84"/>
    </row>
    <row r="16" spans="1:17" ht="27" customHeight="1" x14ac:dyDescent="0.35">
      <c r="B16" s="13" t="s">
        <v>231</v>
      </c>
      <c r="C16" s="14"/>
      <c r="D16" s="73"/>
      <c r="E16" s="73"/>
      <c r="F16" s="73"/>
      <c r="G16" s="73"/>
      <c r="H16" s="73"/>
      <c r="I16" s="227">
        <v>-2593</v>
      </c>
      <c r="J16"/>
      <c r="K16"/>
      <c r="L16"/>
      <c r="M16"/>
      <c r="N16" s="84"/>
      <c r="O16" s="84"/>
    </row>
    <row r="17" spans="2:17" ht="27" customHeight="1" x14ac:dyDescent="0.35">
      <c r="B17" s="74" t="s">
        <v>25</v>
      </c>
      <c r="C17" s="11"/>
      <c r="D17" s="11"/>
      <c r="E17" s="11"/>
      <c r="F17" s="11"/>
      <c r="G17" s="11"/>
      <c r="H17" s="11"/>
      <c r="I17" s="144">
        <v>234096</v>
      </c>
      <c r="J17"/>
      <c r="K17"/>
      <c r="L17"/>
      <c r="N17" s="84"/>
      <c r="O17" s="84"/>
    </row>
    <row r="18" spans="2:17" ht="27" customHeight="1" x14ac:dyDescent="0.35">
      <c r="B18" s="13" t="s">
        <v>26</v>
      </c>
      <c r="C18" s="14"/>
      <c r="D18" s="14"/>
      <c r="E18" s="14"/>
      <c r="F18" s="14"/>
      <c r="G18" s="14"/>
      <c r="H18" s="14"/>
      <c r="I18" s="131">
        <v>1600000</v>
      </c>
      <c r="J18"/>
      <c r="K18"/>
      <c r="L18"/>
      <c r="M18"/>
      <c r="N18" s="84"/>
      <c r="O18" s="84"/>
    </row>
    <row r="19" spans="2:17" ht="27" customHeight="1" x14ac:dyDescent="0.35">
      <c r="B19" s="15" t="s">
        <v>27</v>
      </c>
      <c r="C19" s="16"/>
      <c r="D19" s="17"/>
      <c r="E19" s="17"/>
      <c r="F19" s="17"/>
      <c r="G19" s="17"/>
      <c r="H19" s="17"/>
      <c r="I19" s="132">
        <v>0.14631</v>
      </c>
      <c r="J19"/>
      <c r="K19"/>
      <c r="L19"/>
      <c r="M19"/>
      <c r="N19" s="84"/>
      <c r="O19" s="84"/>
    </row>
    <row r="20" spans="2:17" ht="27" customHeight="1" x14ac:dyDescent="0.35">
      <c r="B20"/>
      <c r="C20"/>
      <c r="D20"/>
      <c r="E20"/>
      <c r="F20"/>
      <c r="G20"/>
      <c r="H20"/>
      <c r="I20"/>
      <c r="J20"/>
      <c r="K20"/>
      <c r="L20"/>
      <c r="M20"/>
      <c r="N20" s="19"/>
      <c r="O20" s="124"/>
    </row>
    <row r="21" spans="2:17" ht="27" customHeight="1" x14ac:dyDescent="0.35">
      <c r="B21"/>
      <c r="C21"/>
      <c r="D21"/>
      <c r="E21"/>
      <c r="F21"/>
      <c r="G21"/>
      <c r="H21"/>
      <c r="I21"/>
      <c r="J21"/>
      <c r="K21"/>
      <c r="L21"/>
      <c r="M21"/>
      <c r="N21" s="19"/>
      <c r="O21" s="124"/>
    </row>
    <row r="22" spans="2:17" ht="27" customHeight="1" x14ac:dyDescent="0.35">
      <c r="B22" s="25" t="s">
        <v>179</v>
      </c>
      <c r="C22" s="25"/>
      <c r="D22" s="25"/>
      <c r="E22" s="26"/>
      <c r="F22" s="26"/>
      <c r="G22" s="26"/>
      <c r="H22" s="26"/>
      <c r="I22" s="26"/>
      <c r="J22" s="26"/>
      <c r="K22" s="26"/>
      <c r="L22" s="26"/>
      <c r="M22" s="26"/>
      <c r="N22" s="26"/>
      <c r="O22" s="26"/>
      <c r="P22" s="26"/>
      <c r="Q22" s="26"/>
    </row>
    <row r="23" spans="2:17" customFormat="1" ht="27" customHeight="1" x14ac:dyDescent="0.35"/>
    <row r="24" spans="2:17" ht="27" customHeight="1" x14ac:dyDescent="0.35">
      <c r="B24" s="80" t="s">
        <v>11</v>
      </c>
      <c r="C24" s="265" t="s">
        <v>92</v>
      </c>
      <c r="D24" s="270" t="s">
        <v>14</v>
      </c>
      <c r="E24" s="217" t="s">
        <v>12</v>
      </c>
      <c r="F24" s="128"/>
      <c r="G24" s="128"/>
      <c r="H24" s="129"/>
      <c r="I24"/>
      <c r="J24"/>
      <c r="K24"/>
      <c r="L24"/>
      <c r="M24"/>
      <c r="N24" s="19"/>
      <c r="O24" s="124"/>
    </row>
    <row r="25" spans="2:17" ht="76" customHeight="1" x14ac:dyDescent="0.35">
      <c r="B25" s="139" t="s">
        <v>174</v>
      </c>
      <c r="C25" s="265"/>
      <c r="D25" s="265"/>
      <c r="E25" s="155" t="s">
        <v>16</v>
      </c>
      <c r="F25" s="137" t="s">
        <v>17</v>
      </c>
      <c r="G25" s="137" t="s">
        <v>173</v>
      </c>
      <c r="H25" s="252" t="s">
        <v>96</v>
      </c>
      <c r="J25"/>
      <c r="K25"/>
      <c r="L25"/>
      <c r="M25"/>
      <c r="N25" s="19"/>
      <c r="O25" s="124"/>
    </row>
    <row r="26" spans="2:17" ht="27" customHeight="1" x14ac:dyDescent="0.35">
      <c r="B26" s="8" t="s">
        <v>31</v>
      </c>
      <c r="C26" s="18" t="s">
        <v>18</v>
      </c>
      <c r="D26" s="52">
        <v>109</v>
      </c>
      <c r="E26" s="246">
        <v>7406.3640520971794</v>
      </c>
      <c r="F26" s="52"/>
      <c r="G26" s="52">
        <v>163609</v>
      </c>
      <c r="H26" s="169">
        <v>0.41</v>
      </c>
      <c r="J26"/>
      <c r="K26"/>
      <c r="L26"/>
      <c r="M26"/>
      <c r="N26" s="19"/>
      <c r="O26" s="124"/>
    </row>
    <row r="27" spans="2:17" ht="27" customHeight="1" x14ac:dyDescent="0.35">
      <c r="B27" s="8" t="s">
        <v>106</v>
      </c>
      <c r="C27" s="18" t="s">
        <v>18</v>
      </c>
      <c r="D27" s="52">
        <v>55</v>
      </c>
      <c r="E27" s="177">
        <v>3694.6228859914586</v>
      </c>
      <c r="F27" s="52"/>
      <c r="G27" s="52">
        <v>192091.20819870025</v>
      </c>
      <c r="H27" s="169">
        <v>0.9</v>
      </c>
      <c r="J27"/>
      <c r="K27"/>
      <c r="L27"/>
      <c r="M27"/>
      <c r="N27" s="19"/>
      <c r="O27" s="124"/>
    </row>
    <row r="28" spans="2:17" ht="27" customHeight="1" x14ac:dyDescent="0.35">
      <c r="B28" s="8" t="s">
        <v>107</v>
      </c>
      <c r="C28" s="18" t="s">
        <v>18</v>
      </c>
      <c r="D28" s="52">
        <v>67</v>
      </c>
      <c r="E28" s="177">
        <v>1463.5786016237303</v>
      </c>
      <c r="F28" s="52"/>
      <c r="G28" s="52">
        <v>54785.149838570003</v>
      </c>
      <c r="H28" s="169">
        <v>0.75</v>
      </c>
      <c r="J28"/>
      <c r="K28"/>
      <c r="L28"/>
      <c r="M28"/>
      <c r="N28" s="19"/>
      <c r="O28" s="124"/>
    </row>
    <row r="29" spans="2:17" ht="27" customHeight="1" x14ac:dyDescent="0.35">
      <c r="B29" s="8" t="s">
        <v>175</v>
      </c>
      <c r="C29" s="18" t="s">
        <v>18</v>
      </c>
      <c r="D29" s="52">
        <v>31</v>
      </c>
      <c r="E29" s="177">
        <v>1273.2363372508453</v>
      </c>
      <c r="F29" s="52"/>
      <c r="G29" s="52">
        <v>118407.52544334708</v>
      </c>
      <c r="H29" s="169">
        <v>0.98</v>
      </c>
      <c r="J29"/>
      <c r="K29"/>
      <c r="L29"/>
      <c r="M29"/>
      <c r="N29" s="19"/>
      <c r="O29" s="124"/>
    </row>
    <row r="30" spans="2:17" ht="27" customHeight="1" x14ac:dyDescent="0.35">
      <c r="B30" s="9" t="s">
        <v>176</v>
      </c>
      <c r="C30" s="140"/>
      <c r="D30" s="61">
        <v>262</v>
      </c>
      <c r="E30" s="197">
        <v>13837.801876963214</v>
      </c>
      <c r="F30" s="61">
        <v>13463</v>
      </c>
      <c r="G30" s="61">
        <v>528892.88348061731</v>
      </c>
      <c r="H30" s="196"/>
      <c r="J30"/>
      <c r="K30"/>
      <c r="L30"/>
      <c r="M30"/>
      <c r="N30" s="19"/>
      <c r="O30" s="124"/>
    </row>
    <row r="31" spans="2:17" ht="27" customHeight="1" x14ac:dyDescent="0.35">
      <c r="B31" s="8" t="s">
        <v>30</v>
      </c>
      <c r="C31" s="18" t="s">
        <v>19</v>
      </c>
      <c r="D31" s="52">
        <v>329</v>
      </c>
      <c r="E31" s="177">
        <v>20897.391597963935</v>
      </c>
      <c r="F31" s="52"/>
      <c r="G31" s="52">
        <v>170477</v>
      </c>
      <c r="H31" s="169">
        <v>0.72</v>
      </c>
      <c r="J31"/>
      <c r="K31"/>
      <c r="L31"/>
      <c r="M31"/>
      <c r="N31" s="19"/>
      <c r="O31" s="124"/>
    </row>
    <row r="32" spans="2:17" ht="27" customHeight="1" x14ac:dyDescent="0.35">
      <c r="B32" s="8" t="s">
        <v>112</v>
      </c>
      <c r="C32" s="18" t="s">
        <v>19</v>
      </c>
      <c r="D32" s="52">
        <v>372</v>
      </c>
      <c r="E32" s="177">
        <v>3304.0821473235856</v>
      </c>
      <c r="F32" s="52"/>
      <c r="G32" s="52">
        <v>159057.35656314556</v>
      </c>
      <c r="H32" s="169">
        <v>0.55000000000000004</v>
      </c>
      <c r="J32"/>
      <c r="K32"/>
      <c r="L32"/>
      <c r="M32"/>
      <c r="N32" s="19"/>
      <c r="O32" s="124"/>
    </row>
    <row r="33" spans="2:18" ht="27" customHeight="1" x14ac:dyDescent="0.35">
      <c r="B33" s="8" t="s">
        <v>117</v>
      </c>
      <c r="C33" s="18" t="s">
        <v>19</v>
      </c>
      <c r="D33" s="52">
        <v>116</v>
      </c>
      <c r="E33" s="177">
        <v>6877.9246471704701</v>
      </c>
      <c r="F33" s="52"/>
      <c r="G33" s="52">
        <v>82982.776645841906</v>
      </c>
      <c r="H33" s="169">
        <v>0.69</v>
      </c>
      <c r="J33"/>
      <c r="K33"/>
      <c r="L33"/>
      <c r="M33"/>
      <c r="N33" s="19"/>
      <c r="O33" s="124"/>
    </row>
    <row r="34" spans="2:18" ht="27" customHeight="1" x14ac:dyDescent="0.35">
      <c r="B34" s="8" t="s">
        <v>118</v>
      </c>
      <c r="C34" s="18" t="s">
        <v>19</v>
      </c>
      <c r="D34" s="52">
        <v>14</v>
      </c>
      <c r="E34" s="177">
        <v>708.80021082105384</v>
      </c>
      <c r="F34" s="52"/>
      <c r="G34" s="52">
        <v>11294</v>
      </c>
      <c r="H34" s="169">
        <v>0.501</v>
      </c>
      <c r="J34"/>
      <c r="K34"/>
      <c r="L34"/>
      <c r="M34"/>
      <c r="N34" s="19"/>
      <c r="O34" s="124"/>
    </row>
    <row r="35" spans="2:18" ht="27" customHeight="1" x14ac:dyDescent="0.35">
      <c r="B35" s="9" t="s">
        <v>177</v>
      </c>
      <c r="C35" s="140"/>
      <c r="D35" s="61">
        <v>831</v>
      </c>
      <c r="E35" s="197">
        <v>31788.198603279041</v>
      </c>
      <c r="F35" s="61">
        <v>27907</v>
      </c>
      <c r="G35" s="61">
        <v>423811.13320898742</v>
      </c>
      <c r="H35" s="196"/>
      <c r="J35"/>
      <c r="K35"/>
      <c r="L35"/>
      <c r="M35"/>
      <c r="N35" s="19"/>
      <c r="O35" s="124"/>
    </row>
    <row r="36" spans="2:18" ht="27" customHeight="1" x14ac:dyDescent="0.35">
      <c r="B36" s="8" t="s">
        <v>121</v>
      </c>
      <c r="C36" s="18" t="s">
        <v>68</v>
      </c>
      <c r="D36" s="52">
        <v>105</v>
      </c>
      <c r="E36" s="177">
        <v>8039.2430876890276</v>
      </c>
      <c r="F36" s="52"/>
      <c r="G36" s="52">
        <v>106286</v>
      </c>
      <c r="H36" s="169">
        <v>0.6</v>
      </c>
      <c r="J36"/>
      <c r="K36"/>
      <c r="L36"/>
      <c r="M36"/>
      <c r="N36" s="19"/>
      <c r="O36" s="124"/>
    </row>
    <row r="37" spans="2:18" ht="27" customHeight="1" x14ac:dyDescent="0.35">
      <c r="B37" s="8" t="s">
        <v>124</v>
      </c>
      <c r="C37" s="18" t="s">
        <v>68</v>
      </c>
      <c r="D37" s="52">
        <v>105</v>
      </c>
      <c r="E37" s="177">
        <v>9837.4721616372644</v>
      </c>
      <c r="F37" s="52"/>
      <c r="G37" s="52">
        <v>112300</v>
      </c>
      <c r="H37" s="169">
        <v>0.501</v>
      </c>
      <c r="J37"/>
      <c r="K37"/>
      <c r="L37"/>
      <c r="M37"/>
      <c r="N37" s="19"/>
      <c r="O37" s="124"/>
    </row>
    <row r="38" spans="2:18" ht="27" customHeight="1" x14ac:dyDescent="0.35">
      <c r="B38" s="8" t="s">
        <v>127</v>
      </c>
      <c r="C38" s="18" t="s">
        <v>68</v>
      </c>
      <c r="D38" s="52">
        <v>49</v>
      </c>
      <c r="E38" s="177">
        <v>4274.5066196538164</v>
      </c>
      <c r="F38" s="52"/>
      <c r="G38" s="52">
        <v>43632</v>
      </c>
      <c r="H38" s="169">
        <v>0.501</v>
      </c>
      <c r="J38"/>
      <c r="K38"/>
      <c r="L38"/>
      <c r="M38"/>
      <c r="N38" s="19"/>
      <c r="O38" s="124"/>
    </row>
    <row r="39" spans="2:18" ht="27" customHeight="1" x14ac:dyDescent="0.35">
      <c r="B39" s="8" t="s">
        <v>130</v>
      </c>
      <c r="C39" s="18" t="s">
        <v>68</v>
      </c>
      <c r="D39" s="52">
        <v>57</v>
      </c>
      <c r="E39" s="177">
        <v>1084.093443112894</v>
      </c>
      <c r="F39" s="52"/>
      <c r="G39" s="52">
        <v>36140</v>
      </c>
      <c r="H39" s="169">
        <v>0.501</v>
      </c>
      <c r="J39"/>
      <c r="K39"/>
      <c r="L39"/>
      <c r="M39"/>
      <c r="N39" s="19"/>
      <c r="O39" s="124"/>
    </row>
    <row r="40" spans="2:18" ht="27" customHeight="1" x14ac:dyDescent="0.35">
      <c r="B40" s="9" t="s">
        <v>178</v>
      </c>
      <c r="C40" s="140"/>
      <c r="D40" s="61">
        <v>316</v>
      </c>
      <c r="E40" s="197">
        <v>23235.315312093004</v>
      </c>
      <c r="F40" s="61">
        <v>19747</v>
      </c>
      <c r="G40" s="61">
        <v>298358</v>
      </c>
      <c r="H40" s="196"/>
      <c r="J40"/>
      <c r="K40"/>
      <c r="L40"/>
      <c r="M40"/>
      <c r="N40" s="19"/>
      <c r="O40" s="124"/>
    </row>
    <row r="41" spans="2:18" ht="27" customHeight="1" x14ac:dyDescent="0.35">
      <c r="B41" s="9" t="s">
        <v>21</v>
      </c>
      <c r="C41" s="32"/>
      <c r="D41" s="61">
        <v>1409</v>
      </c>
      <c r="E41" s="197">
        <v>68861.315792335256</v>
      </c>
      <c r="F41" s="61">
        <v>61117</v>
      </c>
      <c r="G41" s="61">
        <v>1251062.0166896046</v>
      </c>
      <c r="H41" s="253"/>
      <c r="J41"/>
      <c r="K41"/>
      <c r="L41"/>
      <c r="M41"/>
      <c r="N41" s="19"/>
      <c r="O41" s="124"/>
    </row>
    <row r="42" spans="2:18" ht="27" customHeight="1" x14ac:dyDescent="0.35">
      <c r="B42" s="245" t="s">
        <v>22</v>
      </c>
      <c r="C42" s="18" t="s">
        <v>261</v>
      </c>
      <c r="D42" s="52">
        <v>12</v>
      </c>
      <c r="E42" s="247"/>
      <c r="F42" s="52"/>
      <c r="G42" s="228"/>
      <c r="H42" s="169">
        <v>0.5</v>
      </c>
      <c r="J42"/>
      <c r="K42"/>
      <c r="L42"/>
      <c r="M42"/>
      <c r="N42" s="19"/>
      <c r="O42" s="124"/>
    </row>
    <row r="43" spans="2:18" ht="27" customHeight="1" x14ac:dyDescent="0.35">
      <c r="B43" s="229" t="s">
        <v>23</v>
      </c>
      <c r="C43" s="248"/>
      <c r="D43" s="249">
        <v>1421</v>
      </c>
      <c r="E43" s="250"/>
      <c r="F43" s="251"/>
      <c r="G43" s="251"/>
      <c r="H43" s="192"/>
      <c r="J43"/>
      <c r="K43"/>
      <c r="L43"/>
      <c r="M43"/>
      <c r="N43" s="19"/>
      <c r="O43" s="124"/>
    </row>
    <row r="44" spans="2:18" ht="27" customHeight="1" x14ac:dyDescent="0.35">
      <c r="J44"/>
      <c r="K44"/>
      <c r="L44"/>
      <c r="M44"/>
      <c r="N44" s="19"/>
      <c r="O44" s="124"/>
    </row>
    <row r="45" spans="2:18" ht="20.25" customHeight="1" x14ac:dyDescent="0.35">
      <c r="B45" s="271" t="s">
        <v>222</v>
      </c>
      <c r="C45" s="271"/>
      <c r="D45" s="271"/>
      <c r="E45" s="271"/>
      <c r="F45" s="271"/>
      <c r="G45" s="271"/>
      <c r="H45" s="271"/>
      <c r="I45" s="271"/>
      <c r="J45" s="271"/>
      <c r="K45" s="271"/>
      <c r="L45" s="271"/>
      <c r="M45" s="79"/>
      <c r="N45" s="79"/>
      <c r="O45" s="79"/>
    </row>
    <row r="46" spans="2:18" x14ac:dyDescent="0.35">
      <c r="B46" s="271"/>
      <c r="C46" s="271"/>
      <c r="D46" s="271"/>
      <c r="E46" s="271"/>
      <c r="F46" s="271"/>
      <c r="G46" s="271"/>
      <c r="H46" s="271"/>
      <c r="I46" s="271"/>
      <c r="J46" s="271"/>
      <c r="K46" s="271"/>
      <c r="L46" s="271"/>
      <c r="M46" s="79"/>
      <c r="N46" s="79"/>
      <c r="O46" s="79"/>
    </row>
    <row r="47" spans="2:18" x14ac:dyDescent="0.35">
      <c r="M47" s="28"/>
      <c r="N47" s="28"/>
    </row>
    <row r="48" spans="2:18" ht="27" customHeight="1" x14ac:dyDescent="0.35">
      <c r="B48" s="25" t="s">
        <v>32</v>
      </c>
      <c r="C48" s="25"/>
      <c r="D48" s="25"/>
      <c r="E48" s="26"/>
      <c r="F48" s="26"/>
      <c r="G48" s="26"/>
      <c r="H48" s="26"/>
      <c r="I48" s="26"/>
      <c r="J48" s="26"/>
      <c r="K48" s="26"/>
      <c r="L48" s="26"/>
      <c r="M48" s="26"/>
      <c r="N48" s="26"/>
      <c r="O48" s="26"/>
      <c r="P48" s="26"/>
      <c r="Q48" s="26"/>
      <c r="R48"/>
    </row>
    <row r="49" spans="1:18" ht="23.15" customHeight="1" x14ac:dyDescent="0.35">
      <c r="G49" s="92"/>
      <c r="H49" s="92"/>
      <c r="I49" s="81"/>
      <c r="J49" s="126"/>
      <c r="K49" s="182"/>
    </row>
    <row r="50" spans="1:18" ht="80.25" customHeight="1" x14ac:dyDescent="0.35">
      <c r="B50" s="226" t="s">
        <v>33</v>
      </c>
      <c r="C50" s="2" t="s">
        <v>34</v>
      </c>
      <c r="D50" s="2" t="s">
        <v>35</v>
      </c>
      <c r="E50" s="2" t="s">
        <v>36</v>
      </c>
      <c r="F50" s="2" t="s">
        <v>37</v>
      </c>
      <c r="G50" s="223" t="s">
        <v>38</v>
      </c>
      <c r="H50" s="2" t="s">
        <v>39</v>
      </c>
      <c r="I50" s="5" t="s">
        <v>40</v>
      </c>
      <c r="J50" s="2" t="s">
        <v>41</v>
      </c>
      <c r="K50" s="5" t="s">
        <v>42</v>
      </c>
      <c r="L50" s="2" t="s">
        <v>173</v>
      </c>
      <c r="M50" s="2" t="s">
        <v>43</v>
      </c>
      <c r="N50" s="2" t="s">
        <v>44</v>
      </c>
      <c r="O50" s="223" t="s">
        <v>223</v>
      </c>
      <c r="P50" s="115" t="s">
        <v>29</v>
      </c>
      <c r="Q50" s="133"/>
      <c r="R50" s="133"/>
    </row>
    <row r="51" spans="1:18" ht="35.15" customHeight="1" x14ac:dyDescent="0.35">
      <c r="B51" s="8" t="s">
        <v>45</v>
      </c>
      <c r="C51" s="158" t="s">
        <v>46</v>
      </c>
      <c r="D51" s="52">
        <v>105</v>
      </c>
      <c r="E51" s="52" t="s">
        <v>9</v>
      </c>
      <c r="F51" s="159" t="s">
        <v>192</v>
      </c>
      <c r="G51" s="165" t="s">
        <v>183</v>
      </c>
      <c r="H51" s="24">
        <f>SUM(J51,L51)</f>
        <v>114</v>
      </c>
      <c r="I51" s="166">
        <v>0.1</v>
      </c>
      <c r="J51" s="24" t="s">
        <v>9</v>
      </c>
      <c r="K51" s="166">
        <v>0.9</v>
      </c>
      <c r="L51" s="24">
        <v>114</v>
      </c>
      <c r="M51" s="167" t="s">
        <v>193</v>
      </c>
      <c r="N51" s="168" t="s">
        <v>209</v>
      </c>
      <c r="O51" s="169">
        <v>1</v>
      </c>
      <c r="P51" s="272" t="s">
        <v>47</v>
      </c>
      <c r="Q51" s="273"/>
      <c r="R51"/>
    </row>
    <row r="52" spans="1:18" ht="34.5" customHeight="1" x14ac:dyDescent="0.35">
      <c r="B52" s="8" t="s">
        <v>48</v>
      </c>
      <c r="C52" s="160" t="s">
        <v>46</v>
      </c>
      <c r="D52" s="52">
        <v>360</v>
      </c>
      <c r="E52" s="52">
        <v>1200</v>
      </c>
      <c r="F52" s="161" t="s">
        <v>49</v>
      </c>
      <c r="G52" s="170" t="s">
        <v>259</v>
      </c>
      <c r="H52" s="24">
        <f t="shared" ref="H52:H57" si="0">SUM(J52,L52)</f>
        <v>120</v>
      </c>
      <c r="I52" s="171">
        <v>0.125</v>
      </c>
      <c r="J52" s="24">
        <v>120</v>
      </c>
      <c r="K52" s="76">
        <v>0.55400000000000005</v>
      </c>
      <c r="L52" s="24" t="s">
        <v>9</v>
      </c>
      <c r="M52" s="172" t="s">
        <v>50</v>
      </c>
      <c r="N52" s="173" t="s">
        <v>194</v>
      </c>
      <c r="O52" s="169">
        <v>1</v>
      </c>
      <c r="P52" s="274"/>
      <c r="Q52" s="271"/>
      <c r="R52" s="30"/>
    </row>
    <row r="53" spans="1:18" ht="34.5" customHeight="1" x14ac:dyDescent="0.35">
      <c r="A53" s="82"/>
      <c r="B53" s="8" t="s">
        <v>181</v>
      </c>
      <c r="C53" s="160" t="s">
        <v>18</v>
      </c>
      <c r="D53" s="52">
        <v>207</v>
      </c>
      <c r="E53" s="52" t="s">
        <v>9</v>
      </c>
      <c r="F53" s="18" t="s">
        <v>51</v>
      </c>
      <c r="G53" s="174" t="s">
        <v>184</v>
      </c>
      <c r="H53" s="24">
        <f t="shared" si="0"/>
        <v>336</v>
      </c>
      <c r="I53" s="76">
        <v>0.15</v>
      </c>
      <c r="J53" s="24">
        <v>52</v>
      </c>
      <c r="K53" s="18" t="s">
        <v>52</v>
      </c>
      <c r="L53" s="24">
        <v>284</v>
      </c>
      <c r="M53" s="24" t="s">
        <v>189</v>
      </c>
      <c r="N53" s="175" t="s">
        <v>53</v>
      </c>
      <c r="O53" s="169">
        <v>0.54</v>
      </c>
      <c r="P53" s="274" t="s">
        <v>54</v>
      </c>
      <c r="Q53" s="271"/>
      <c r="R53" s="30"/>
    </row>
    <row r="54" spans="1:18" ht="35.15" customHeight="1" x14ac:dyDescent="0.35">
      <c r="A54" s="92"/>
      <c r="B54" s="8" t="s">
        <v>55</v>
      </c>
      <c r="C54" s="160" t="s">
        <v>18</v>
      </c>
      <c r="D54" s="52">
        <v>89</v>
      </c>
      <c r="E54" s="52">
        <v>155</v>
      </c>
      <c r="F54" s="18" t="s">
        <v>51</v>
      </c>
      <c r="G54" s="174" t="s">
        <v>185</v>
      </c>
      <c r="H54" s="24">
        <f t="shared" si="0"/>
        <v>121</v>
      </c>
      <c r="I54" s="76">
        <v>0.25</v>
      </c>
      <c r="J54" s="24">
        <v>104</v>
      </c>
      <c r="K54" s="18" t="s">
        <v>52</v>
      </c>
      <c r="L54" s="24">
        <v>17</v>
      </c>
      <c r="M54" s="167" t="s">
        <v>190</v>
      </c>
      <c r="N54" s="175">
        <v>7</v>
      </c>
      <c r="O54" s="169">
        <v>0.8</v>
      </c>
      <c r="P54" s="274" t="s">
        <v>182</v>
      </c>
      <c r="Q54" s="271"/>
      <c r="R54" s="30"/>
    </row>
    <row r="55" spans="1:18" ht="35.15" customHeight="1" x14ac:dyDescent="0.35">
      <c r="B55" s="8" t="s">
        <v>56</v>
      </c>
      <c r="C55" s="160" t="s">
        <v>18</v>
      </c>
      <c r="D55" s="52">
        <v>162.5</v>
      </c>
      <c r="E55" s="52">
        <v>328</v>
      </c>
      <c r="F55" s="18" t="s">
        <v>49</v>
      </c>
      <c r="G55" s="174" t="s">
        <v>186</v>
      </c>
      <c r="H55" s="24">
        <f t="shared" si="0"/>
        <v>25</v>
      </c>
      <c r="I55" s="76">
        <v>0.25</v>
      </c>
      <c r="J55" s="24">
        <v>25</v>
      </c>
      <c r="K55" s="18" t="s">
        <v>52</v>
      </c>
      <c r="L55" s="24" t="s">
        <v>9</v>
      </c>
      <c r="M55" s="167" t="s">
        <v>191</v>
      </c>
      <c r="N55" s="175" t="s">
        <v>108</v>
      </c>
      <c r="O55" s="169">
        <v>0.53</v>
      </c>
      <c r="P55" s="274" t="s">
        <v>232</v>
      </c>
      <c r="Q55" s="271"/>
    </row>
    <row r="56" spans="1:18" ht="35.15" customHeight="1" x14ac:dyDescent="0.35">
      <c r="A56" s="82"/>
      <c r="B56" s="8" t="s">
        <v>58</v>
      </c>
      <c r="C56" s="160" t="s">
        <v>59</v>
      </c>
      <c r="D56" s="52">
        <v>26</v>
      </c>
      <c r="E56" s="52" t="s">
        <v>9</v>
      </c>
      <c r="F56" s="147" t="s">
        <v>51</v>
      </c>
      <c r="G56" s="24" t="s">
        <v>187</v>
      </c>
      <c r="H56" s="24">
        <f t="shared" si="0"/>
        <v>21</v>
      </c>
      <c r="I56" s="76">
        <v>0.3</v>
      </c>
      <c r="J56" s="24">
        <v>21</v>
      </c>
      <c r="K56" s="18" t="s">
        <v>52</v>
      </c>
      <c r="L56" s="24" t="s">
        <v>9</v>
      </c>
      <c r="M56" s="24">
        <v>2</v>
      </c>
      <c r="N56" s="24">
        <v>2</v>
      </c>
      <c r="O56" s="176">
        <v>1</v>
      </c>
      <c r="Q56" s="145"/>
      <c r="R56" s="38"/>
    </row>
    <row r="57" spans="1:18" ht="35.15" customHeight="1" x14ac:dyDescent="0.35">
      <c r="A57" s="82"/>
      <c r="B57" s="8" t="s">
        <v>157</v>
      </c>
      <c r="C57" s="160" t="s">
        <v>59</v>
      </c>
      <c r="D57" s="24">
        <v>60</v>
      </c>
      <c r="E57" s="52" t="s">
        <v>9</v>
      </c>
      <c r="F57" s="18" t="s">
        <v>49</v>
      </c>
      <c r="G57" s="177" t="s">
        <v>188</v>
      </c>
      <c r="H57" s="24">
        <f t="shared" si="0"/>
        <v>5</v>
      </c>
      <c r="I57" s="77">
        <v>0.35</v>
      </c>
      <c r="J57" s="24">
        <v>5</v>
      </c>
      <c r="K57" s="18" t="s">
        <v>52</v>
      </c>
      <c r="L57" s="24" t="s">
        <v>9</v>
      </c>
      <c r="M57" s="24">
        <v>10</v>
      </c>
      <c r="N57" s="168" t="s">
        <v>69</v>
      </c>
      <c r="O57" s="169">
        <v>1</v>
      </c>
      <c r="P57" s="146"/>
      <c r="Q57" s="146"/>
      <c r="R57"/>
    </row>
    <row r="58" spans="1:18" ht="35.15" customHeight="1" x14ac:dyDescent="0.35">
      <c r="A58" s="82"/>
      <c r="B58" s="156" t="s">
        <v>21</v>
      </c>
      <c r="C58" s="162"/>
      <c r="D58" s="163">
        <v>1011</v>
      </c>
      <c r="E58" s="163">
        <v>1683</v>
      </c>
      <c r="F58" s="163"/>
      <c r="G58" s="178" t="s">
        <v>254</v>
      </c>
      <c r="H58" s="163">
        <v>742</v>
      </c>
      <c r="I58" s="135"/>
      <c r="J58" s="135">
        <v>327</v>
      </c>
      <c r="K58" s="135"/>
      <c r="L58" s="135">
        <v>415</v>
      </c>
      <c r="M58" s="163" t="s">
        <v>225</v>
      </c>
      <c r="N58" s="163" t="s">
        <v>195</v>
      </c>
      <c r="O58" s="148"/>
      <c r="P58"/>
      <c r="Q58"/>
      <c r="R58"/>
    </row>
    <row r="59" spans="1:18" ht="25.5" customHeight="1" x14ac:dyDescent="0.35">
      <c r="A59" s="82"/>
      <c r="B59" s="157" t="s">
        <v>22</v>
      </c>
      <c r="C59" s="160" t="s">
        <v>18</v>
      </c>
      <c r="D59" s="236">
        <v>19</v>
      </c>
      <c r="E59" s="18">
        <v>16</v>
      </c>
      <c r="F59" s="237" t="s">
        <v>49</v>
      </c>
      <c r="G59" s="174" t="s">
        <v>201</v>
      </c>
      <c r="H59" s="24" t="s">
        <v>9</v>
      </c>
      <c r="I59" s="24" t="s">
        <v>9</v>
      </c>
      <c r="J59" s="24" t="s">
        <v>9</v>
      </c>
      <c r="K59" s="18" t="s">
        <v>52</v>
      </c>
      <c r="L59" s="238" t="s">
        <v>9</v>
      </c>
      <c r="M59" s="238">
        <v>2</v>
      </c>
      <c r="N59" s="238">
        <v>2</v>
      </c>
      <c r="O59" s="239">
        <v>0.5</v>
      </c>
      <c r="P59" s="136" t="s">
        <v>224</v>
      </c>
      <c r="Q59" s="150"/>
      <c r="R59"/>
    </row>
    <row r="60" spans="1:18" ht="23.15" customHeight="1" x14ac:dyDescent="0.35">
      <c r="A60" s="82"/>
      <c r="B60" s="229" t="s">
        <v>23</v>
      </c>
      <c r="C60" s="230"/>
      <c r="D60" s="231">
        <v>1030</v>
      </c>
      <c r="E60" s="231">
        <v>1699</v>
      </c>
      <c r="F60" s="232"/>
      <c r="G60" s="231" t="s">
        <v>226</v>
      </c>
      <c r="H60" s="231">
        <v>742</v>
      </c>
      <c r="I60" s="233"/>
      <c r="J60" s="118">
        <v>327</v>
      </c>
      <c r="K60" s="233"/>
      <c r="L60" s="118"/>
      <c r="M60" s="231" t="s">
        <v>227</v>
      </c>
      <c r="N60" s="234" t="s">
        <v>228</v>
      </c>
      <c r="O60" s="235"/>
      <c r="P60"/>
      <c r="Q60" s="150"/>
      <c r="R60"/>
    </row>
    <row r="61" spans="1:18" ht="23.15" customHeight="1" x14ac:dyDescent="0.35">
      <c r="A61"/>
      <c r="O61" s="83"/>
      <c r="P61" s="83"/>
      <c r="Q61" s="83"/>
      <c r="R61" s="83"/>
    </row>
    <row r="62" spans="1:18" s="26" customFormat="1" ht="27" customHeight="1" x14ac:dyDescent="0.35">
      <c r="A62" s="3"/>
      <c r="B62" s="25" t="s">
        <v>60</v>
      </c>
      <c r="C62" s="25"/>
      <c r="D62" s="25"/>
      <c r="O62" s="85"/>
    </row>
    <row r="63" spans="1:18" ht="23.15" customHeight="1" x14ac:dyDescent="0.35">
      <c r="A63" s="82"/>
      <c r="O63" s="83"/>
    </row>
    <row r="64" spans="1:18" ht="79.5" customHeight="1" x14ac:dyDescent="0.35">
      <c r="B64" s="90" t="s">
        <v>61</v>
      </c>
      <c r="C64" s="223" t="s">
        <v>34</v>
      </c>
      <c r="D64" s="2" t="s">
        <v>35</v>
      </c>
      <c r="E64" s="2" t="s">
        <v>36</v>
      </c>
      <c r="F64" s="2" t="s">
        <v>37</v>
      </c>
      <c r="G64" s="225" t="s">
        <v>38</v>
      </c>
      <c r="H64" s="2" t="s">
        <v>39</v>
      </c>
      <c r="I64" s="5" t="s">
        <v>40</v>
      </c>
      <c r="J64" s="2" t="s">
        <v>41</v>
      </c>
      <c r="K64" s="5" t="s">
        <v>42</v>
      </c>
      <c r="L64" s="2" t="s">
        <v>43</v>
      </c>
      <c r="M64" s="214" t="s">
        <v>44</v>
      </c>
      <c r="N64" s="225" t="s">
        <v>223</v>
      </c>
      <c r="O64" s="115" t="s">
        <v>29</v>
      </c>
      <c r="P64" s="134"/>
      <c r="Q64" s="134"/>
      <c r="R64" s="6"/>
    </row>
    <row r="65" spans="1:18" ht="41.5" customHeight="1" x14ac:dyDescent="0.35">
      <c r="B65" s="157" t="s">
        <v>62</v>
      </c>
      <c r="C65" s="160" t="s">
        <v>46</v>
      </c>
      <c r="D65" s="52">
        <v>1200</v>
      </c>
      <c r="E65" s="18">
        <v>824</v>
      </c>
      <c r="F65" s="18">
        <v>2025</v>
      </c>
      <c r="G65" s="184" t="s">
        <v>202</v>
      </c>
      <c r="H65" s="185">
        <f>J65</f>
        <v>9</v>
      </c>
      <c r="I65" s="186">
        <v>0.14699999999999999</v>
      </c>
      <c r="J65" s="185">
        <v>9</v>
      </c>
      <c r="K65" s="186">
        <v>0.47299999999999998</v>
      </c>
      <c r="L65" s="187" t="s">
        <v>204</v>
      </c>
      <c r="M65" s="188" t="s">
        <v>205</v>
      </c>
      <c r="N65" s="189">
        <v>1</v>
      </c>
      <c r="O65" s="53" t="s">
        <v>169</v>
      </c>
      <c r="P65" s="4"/>
      <c r="Q65" s="4"/>
      <c r="R65" s="33"/>
    </row>
    <row r="66" spans="1:18" ht="41.5" customHeight="1" x14ac:dyDescent="0.35">
      <c r="B66" s="157" t="s">
        <v>63</v>
      </c>
      <c r="C66" s="158" t="s">
        <v>46</v>
      </c>
      <c r="D66" s="18">
        <v>256</v>
      </c>
      <c r="E66" s="18" t="s">
        <v>9</v>
      </c>
      <c r="F66" s="161" t="s">
        <v>171</v>
      </c>
      <c r="G66" s="158" t="s">
        <v>203</v>
      </c>
      <c r="H66" s="24">
        <f>J66</f>
        <v>2.9</v>
      </c>
      <c r="I66" s="76">
        <v>0.18383269230769231</v>
      </c>
      <c r="J66" s="52">
        <v>2.9</v>
      </c>
      <c r="K66" s="166">
        <v>0.51893076923076931</v>
      </c>
      <c r="L66" s="172" t="s">
        <v>206</v>
      </c>
      <c r="M66" s="173" t="s">
        <v>207</v>
      </c>
      <c r="N66" s="169">
        <v>1</v>
      </c>
      <c r="O66" s="136" t="s">
        <v>170</v>
      </c>
      <c r="P66" s="125"/>
      <c r="Q66" s="30"/>
      <c r="R66" s="30"/>
    </row>
    <row r="67" spans="1:18" ht="41.5" customHeight="1" x14ac:dyDescent="0.35">
      <c r="B67" s="190" t="s">
        <v>64</v>
      </c>
      <c r="C67" s="160" t="s">
        <v>65</v>
      </c>
      <c r="D67" s="52">
        <v>250</v>
      </c>
      <c r="E67" s="52">
        <v>200</v>
      </c>
      <c r="F67" s="18" t="s">
        <v>57</v>
      </c>
      <c r="G67" s="158" t="s">
        <v>196</v>
      </c>
      <c r="H67" s="24">
        <f>J67</f>
        <v>1</v>
      </c>
      <c r="I67" s="76">
        <v>0.5</v>
      </c>
      <c r="J67" s="52">
        <v>1</v>
      </c>
      <c r="K67" s="76" t="s">
        <v>52</v>
      </c>
      <c r="L67" s="87" t="s">
        <v>197</v>
      </c>
      <c r="M67" s="191" t="s">
        <v>198</v>
      </c>
      <c r="N67" s="192">
        <v>0.72</v>
      </c>
      <c r="O67" s="39"/>
      <c r="P67" s="37"/>
      <c r="Q67" s="37"/>
    </row>
    <row r="68" spans="1:18" ht="34.5" customHeight="1" x14ac:dyDescent="0.35">
      <c r="B68" s="22"/>
      <c r="C68" s="23"/>
      <c r="D68" s="23"/>
      <c r="E68" s="23"/>
      <c r="F68" s="23"/>
      <c r="G68" s="22"/>
      <c r="H68" s="23"/>
      <c r="I68" s="22"/>
      <c r="J68" s="22"/>
      <c r="K68" s="22"/>
      <c r="O68" s="4"/>
    </row>
    <row r="69" spans="1:18" ht="74.25" customHeight="1" x14ac:dyDescent="0.35">
      <c r="B69" s="219" t="s">
        <v>66</v>
      </c>
      <c r="C69" s="20" t="s">
        <v>67</v>
      </c>
      <c r="D69" s="20"/>
      <c r="E69" s="218"/>
      <c r="F69" s="221" t="s">
        <v>36</v>
      </c>
      <c r="G69" s="2" t="s">
        <v>38</v>
      </c>
      <c r="H69" s="2" t="s">
        <v>39</v>
      </c>
      <c r="I69" s="5" t="s">
        <v>40</v>
      </c>
      <c r="J69" s="2" t="s">
        <v>41</v>
      </c>
      <c r="K69" s="5" t="s">
        <v>42</v>
      </c>
      <c r="L69" s="2" t="s">
        <v>43</v>
      </c>
      <c r="M69" s="2" t="s">
        <v>44</v>
      </c>
      <c r="N69" s="223" t="s">
        <v>223</v>
      </c>
      <c r="O69" s="275" t="s">
        <v>29</v>
      </c>
    </row>
    <row r="70" spans="1:18" ht="25.5" customHeight="1" x14ac:dyDescent="0.35">
      <c r="B70" s="1"/>
      <c r="C70" s="220">
        <v>2023</v>
      </c>
      <c r="D70" s="21">
        <v>2024</v>
      </c>
      <c r="E70" s="21">
        <v>2025</v>
      </c>
      <c r="F70" s="222"/>
      <c r="G70" s="5"/>
      <c r="H70" s="5"/>
      <c r="I70" s="5"/>
      <c r="J70" s="5"/>
      <c r="K70" s="5"/>
      <c r="L70" s="5"/>
      <c r="M70" s="224"/>
      <c r="N70" s="36"/>
      <c r="O70" s="276"/>
      <c r="P70" s="37"/>
      <c r="Q70" s="37"/>
    </row>
    <row r="71" spans="1:18" ht="40" customHeight="1" x14ac:dyDescent="0.35">
      <c r="B71" s="8" t="s">
        <v>46</v>
      </c>
      <c r="C71" s="18" t="s">
        <v>9</v>
      </c>
      <c r="D71" s="18" t="s">
        <v>9</v>
      </c>
      <c r="E71" s="24">
        <v>306</v>
      </c>
      <c r="F71" s="18" t="s">
        <v>9</v>
      </c>
      <c r="G71" s="177" t="s">
        <v>199</v>
      </c>
      <c r="H71" s="24">
        <v>10</v>
      </c>
      <c r="I71" s="76">
        <v>0.19</v>
      </c>
      <c r="J71" s="24">
        <v>10</v>
      </c>
      <c r="K71" s="166">
        <v>0.44</v>
      </c>
      <c r="L71" s="24" t="s">
        <v>200</v>
      </c>
      <c r="M71" s="175" t="s">
        <v>108</v>
      </c>
      <c r="N71" s="169">
        <v>1</v>
      </c>
      <c r="O71" s="272" t="s">
        <v>235</v>
      </c>
      <c r="P71" s="273"/>
      <c r="Q71" s="273"/>
    </row>
    <row r="72" spans="1:18" ht="40" customHeight="1" x14ac:dyDescent="0.35">
      <c r="B72" s="8" t="s">
        <v>210</v>
      </c>
      <c r="C72" s="18"/>
      <c r="D72" s="18"/>
      <c r="E72" s="24" t="s">
        <v>9</v>
      </c>
      <c r="F72" s="18">
        <v>400</v>
      </c>
      <c r="G72" s="177" t="s">
        <v>236</v>
      </c>
      <c r="H72" s="24" t="s">
        <v>9</v>
      </c>
      <c r="I72" s="76">
        <v>0.45</v>
      </c>
      <c r="J72" s="24" t="s">
        <v>9</v>
      </c>
      <c r="K72" s="166" t="s">
        <v>52</v>
      </c>
      <c r="L72" s="24" t="s">
        <v>211</v>
      </c>
      <c r="M72" s="175" t="s">
        <v>212</v>
      </c>
      <c r="N72" s="169">
        <v>1</v>
      </c>
      <c r="O72" s="274" t="s">
        <v>237</v>
      </c>
      <c r="P72" s="271"/>
      <c r="Q72" s="271"/>
    </row>
    <row r="73" spans="1:18" ht="34.5" customHeight="1" x14ac:dyDescent="0.35">
      <c r="A73" s="153"/>
      <c r="B73" s="8" t="s">
        <v>18</v>
      </c>
      <c r="C73" s="24" t="s">
        <v>9</v>
      </c>
      <c r="D73" s="193" t="s">
        <v>9</v>
      </c>
      <c r="E73" s="24">
        <v>38</v>
      </c>
      <c r="F73" s="18">
        <v>406</v>
      </c>
      <c r="G73" s="177" t="s">
        <v>239</v>
      </c>
      <c r="H73" s="24">
        <v>2</v>
      </c>
      <c r="I73" s="77">
        <v>0.28000000000000003</v>
      </c>
      <c r="J73" s="24">
        <v>2</v>
      </c>
      <c r="K73" s="166" t="s">
        <v>52</v>
      </c>
      <c r="L73" s="167" t="s">
        <v>240</v>
      </c>
      <c r="M73" s="168" t="s">
        <v>241</v>
      </c>
      <c r="N73" s="169">
        <v>0.7</v>
      </c>
      <c r="O73" s="274" t="s">
        <v>238</v>
      </c>
      <c r="P73" s="271"/>
      <c r="Q73" s="271"/>
    </row>
    <row r="74" spans="1:18" ht="34.5" customHeight="1" x14ac:dyDescent="0.35">
      <c r="A74" s="153"/>
      <c r="B74" s="9" t="s">
        <v>28</v>
      </c>
      <c r="C74" s="194" t="s">
        <v>9</v>
      </c>
      <c r="D74" s="194" t="s">
        <v>9</v>
      </c>
      <c r="E74" s="194">
        <v>344</v>
      </c>
      <c r="F74" s="194">
        <v>806</v>
      </c>
      <c r="G74" s="197" t="s">
        <v>242</v>
      </c>
      <c r="H74" s="194">
        <v>12</v>
      </c>
      <c r="I74" s="24"/>
      <c r="J74" s="194">
        <v>12</v>
      </c>
      <c r="K74" s="195"/>
      <c r="L74" s="194" t="s">
        <v>243</v>
      </c>
      <c r="M74" s="198" t="s">
        <v>244</v>
      </c>
      <c r="N74" s="196"/>
      <c r="O74"/>
    </row>
    <row r="75" spans="1:18" ht="34.5" customHeight="1" x14ac:dyDescent="0.35">
      <c r="A75" s="153"/>
      <c r="B75" s="8" t="s">
        <v>22</v>
      </c>
      <c r="C75" s="18" t="s">
        <v>9</v>
      </c>
      <c r="D75" s="18" t="s">
        <v>9</v>
      </c>
      <c r="E75" s="24">
        <v>32</v>
      </c>
      <c r="F75" s="18" t="s">
        <v>9</v>
      </c>
      <c r="G75" s="177" t="s">
        <v>188</v>
      </c>
      <c r="H75" s="24">
        <v>2</v>
      </c>
      <c r="I75" s="76">
        <v>0.3</v>
      </c>
      <c r="J75" s="24">
        <v>2</v>
      </c>
      <c r="K75" s="18" t="s">
        <v>52</v>
      </c>
      <c r="L75" s="24">
        <v>9</v>
      </c>
      <c r="M75" s="24">
        <v>6</v>
      </c>
      <c r="N75" s="176">
        <v>0.33</v>
      </c>
      <c r="O75" s="243" t="s">
        <v>224</v>
      </c>
      <c r="P75"/>
      <c r="R75"/>
    </row>
    <row r="76" spans="1:18" ht="34.5" customHeight="1" x14ac:dyDescent="0.35">
      <c r="A76" s="153"/>
      <c r="B76" s="229" t="s">
        <v>70</v>
      </c>
      <c r="C76" s="240" t="s">
        <v>9</v>
      </c>
      <c r="D76" s="240" t="s">
        <v>9</v>
      </c>
      <c r="E76" s="240">
        <v>376</v>
      </c>
      <c r="F76" s="240">
        <v>806</v>
      </c>
      <c r="G76" s="241" t="s">
        <v>245</v>
      </c>
      <c r="H76" s="240">
        <v>14</v>
      </c>
      <c r="I76" s="240"/>
      <c r="J76" s="240">
        <v>14</v>
      </c>
      <c r="K76" s="240"/>
      <c r="L76" s="240" t="s">
        <v>246</v>
      </c>
      <c r="M76" s="242" t="s">
        <v>247</v>
      </c>
      <c r="N76" s="244"/>
      <c r="O76"/>
      <c r="P76"/>
      <c r="R76"/>
    </row>
    <row r="77" spans="1:18" ht="23.15" customHeight="1" x14ac:dyDescent="0.35">
      <c r="A77" s="153"/>
      <c r="B77" s="4"/>
      <c r="C77" s="31"/>
      <c r="D77" s="4"/>
      <c r="E77" s="4"/>
      <c r="F77" s="4"/>
      <c r="G77" s="4"/>
      <c r="H77" s="4"/>
      <c r="I77" s="4"/>
      <c r="J77" s="4"/>
      <c r="K77" s="4"/>
      <c r="L77" s="4"/>
      <c r="M77"/>
      <c r="N77"/>
      <c r="O77" s="141"/>
      <c r="P77"/>
      <c r="Q77"/>
      <c r="R77"/>
    </row>
    <row r="78" spans="1:18" ht="34.5" customHeight="1" x14ac:dyDescent="0.35">
      <c r="A78" s="153"/>
      <c r="B78" s="164" t="s">
        <v>71</v>
      </c>
      <c r="C78" s="201">
        <v>2082</v>
      </c>
      <c r="D78" s="202" t="s">
        <v>72</v>
      </c>
      <c r="E78" s="201">
        <v>1830</v>
      </c>
      <c r="F78" s="202" t="s">
        <v>73</v>
      </c>
      <c r="G78" s="199" t="s">
        <v>255</v>
      </c>
      <c r="H78" s="203">
        <v>27</v>
      </c>
      <c r="I78" s="203"/>
      <c r="J78" s="203">
        <v>27</v>
      </c>
      <c r="K78" s="202"/>
      <c r="L78" s="203" t="s">
        <v>248</v>
      </c>
      <c r="M78" s="200" t="s">
        <v>249</v>
      </c>
      <c r="N78"/>
      <c r="O78" s="141"/>
      <c r="P78"/>
      <c r="Q78"/>
      <c r="R78"/>
    </row>
    <row r="79" spans="1:18" customFormat="1" ht="34.5" customHeight="1" x14ac:dyDescent="0.35">
      <c r="O79" s="141"/>
    </row>
    <row r="80" spans="1:18" customFormat="1" ht="34.5" customHeight="1" x14ac:dyDescent="0.35">
      <c r="B80" t="s">
        <v>258</v>
      </c>
    </row>
    <row r="81" spans="1:18" ht="34.5" customHeight="1" x14ac:dyDescent="0.35">
      <c r="A81"/>
      <c r="B81" t="s">
        <v>260</v>
      </c>
      <c r="C81"/>
      <c r="D81"/>
      <c r="E81"/>
      <c r="F81"/>
      <c r="G81"/>
      <c r="H81"/>
      <c r="I81"/>
      <c r="J81"/>
      <c r="K81"/>
      <c r="L81"/>
      <c r="M81"/>
      <c r="N81"/>
      <c r="O81" s="142"/>
      <c r="P81" s="142"/>
      <c r="Q81"/>
      <c r="R81"/>
    </row>
    <row r="82" spans="1:18" ht="34.5" customHeight="1" x14ac:dyDescent="0.35">
      <c r="A82"/>
      <c r="B82"/>
      <c r="C82"/>
      <c r="D82"/>
      <c r="E82"/>
      <c r="F82"/>
      <c r="G82"/>
      <c r="H82"/>
      <c r="I82"/>
      <c r="J82"/>
      <c r="K82"/>
      <c r="L82"/>
      <c r="M82"/>
      <c r="N82"/>
      <c r="O82" s="142"/>
      <c r="P82" s="142"/>
      <c r="Q82"/>
      <c r="R82"/>
    </row>
    <row r="83" spans="1:18" ht="34.5" customHeight="1" x14ac:dyDescent="0.35">
      <c r="A83"/>
      <c r="B83" s="40" t="s">
        <v>172</v>
      </c>
      <c r="C83" s="25"/>
      <c r="D83" s="25"/>
      <c r="E83" s="26"/>
      <c r="F83" s="26"/>
      <c r="G83" s="26"/>
      <c r="H83" s="26"/>
      <c r="I83" s="26"/>
      <c r="J83" s="26"/>
      <c r="K83" s="26"/>
      <c r="L83" s="26"/>
      <c r="M83" s="26"/>
      <c r="N83" s="26"/>
      <c r="O83" s="26"/>
      <c r="P83" s="26"/>
      <c r="Q83" s="26"/>
    </row>
    <row r="84" spans="1:18" ht="21.75" customHeight="1" x14ac:dyDescent="0.35">
      <c r="A84"/>
      <c r="B84" s="260"/>
      <c r="C84" s="261"/>
      <c r="D84" s="261"/>
      <c r="E84" s="27"/>
      <c r="F84" s="27"/>
      <c r="G84" s="27"/>
      <c r="H84" s="27"/>
      <c r="I84" s="27"/>
      <c r="J84" s="27"/>
      <c r="K84" s="27"/>
      <c r="L84" s="27"/>
      <c r="M84" s="27"/>
      <c r="N84" s="27"/>
      <c r="O84" s="27"/>
      <c r="P84" s="27"/>
      <c r="Q84" s="27"/>
    </row>
    <row r="85" spans="1:18" ht="40" x14ac:dyDescent="0.35">
      <c r="A85"/>
      <c r="B85" s="80" t="s">
        <v>11</v>
      </c>
      <c r="C85" s="2" t="s">
        <v>12</v>
      </c>
      <c r="D85" s="254" t="s">
        <v>252</v>
      </c>
      <c r="E85"/>
      <c r="F85"/>
      <c r="G85"/>
      <c r="H85"/>
      <c r="I85"/>
      <c r="J85"/>
      <c r="K85"/>
      <c r="L85"/>
      <c r="M85"/>
      <c r="N85"/>
      <c r="O85"/>
      <c r="P85"/>
      <c r="Q85"/>
      <c r="R85"/>
    </row>
    <row r="86" spans="1:18" ht="34.5" customHeight="1" x14ac:dyDescent="0.35">
      <c r="A86"/>
      <c r="B86" s="154" t="s">
        <v>253</v>
      </c>
      <c r="C86" s="52">
        <v>3529</v>
      </c>
      <c r="D86" s="78">
        <v>4046</v>
      </c>
      <c r="E86"/>
      <c r="F86"/>
      <c r="G86"/>
      <c r="H86"/>
      <c r="I86"/>
      <c r="J86"/>
      <c r="K86"/>
      <c r="L86"/>
      <c r="M86"/>
      <c r="N86"/>
      <c r="O86"/>
      <c r="P86"/>
      <c r="Q86"/>
      <c r="R86"/>
    </row>
    <row r="87" spans="1:18" ht="34.5" customHeight="1" x14ac:dyDescent="0.35">
      <c r="A87"/>
      <c r="B87" s="154" t="s">
        <v>257</v>
      </c>
      <c r="C87" s="255">
        <v>-1396</v>
      </c>
      <c r="D87" s="256">
        <v>-1594</v>
      </c>
      <c r="E87"/>
      <c r="F87"/>
      <c r="G87"/>
      <c r="H87"/>
      <c r="I87"/>
      <c r="J87"/>
      <c r="K87"/>
      <c r="L87"/>
      <c r="M87"/>
      <c r="N87"/>
      <c r="O87"/>
      <c r="P87"/>
      <c r="Q87"/>
      <c r="R87"/>
    </row>
    <row r="88" spans="1:18" ht="34.5" customHeight="1" x14ac:dyDescent="0.35">
      <c r="A88"/>
      <c r="B88" s="257" t="s">
        <v>256</v>
      </c>
      <c r="C88" s="258">
        <v>2133</v>
      </c>
      <c r="D88" s="259">
        <v>2452</v>
      </c>
      <c r="E88"/>
      <c r="F88"/>
      <c r="G88"/>
      <c r="H88"/>
      <c r="I88"/>
      <c r="J88"/>
      <c r="K88"/>
      <c r="L88"/>
      <c r="M88"/>
      <c r="N88"/>
      <c r="O88"/>
      <c r="P88"/>
      <c r="Q88"/>
      <c r="R88"/>
    </row>
    <row r="89" spans="1:18" ht="34.5" customHeight="1" x14ac:dyDescent="0.35">
      <c r="A89"/>
      <c r="D89"/>
      <c r="E89"/>
      <c r="F89"/>
      <c r="G89"/>
      <c r="H89"/>
      <c r="I89"/>
      <c r="J89"/>
      <c r="K89"/>
      <c r="L89"/>
      <c r="M89"/>
      <c r="N89"/>
      <c r="O89"/>
      <c r="P89"/>
      <c r="Q89"/>
      <c r="R89"/>
    </row>
    <row r="90" spans="1:18" x14ac:dyDescent="0.35">
      <c r="A90"/>
      <c r="B90" s="271"/>
      <c r="C90" s="271"/>
      <c r="D90" s="271"/>
      <c r="E90" s="271"/>
      <c r="F90" s="271"/>
      <c r="G90" s="271"/>
      <c r="H90" s="271"/>
      <c r="I90" s="271"/>
      <c r="J90" s="271"/>
      <c r="K90" s="271"/>
      <c r="L90" s="271"/>
      <c r="M90" s="271"/>
      <c r="N90" s="79"/>
      <c r="O90" s="79"/>
      <c r="P90"/>
      <c r="Q90"/>
      <c r="R90"/>
    </row>
    <row r="91" spans="1:18" x14ac:dyDescent="0.35">
      <c r="A91"/>
      <c r="B91" s="79"/>
      <c r="C91" s="79"/>
      <c r="D91" s="79"/>
      <c r="E91" s="79"/>
      <c r="F91" s="79"/>
      <c r="G91" s="79"/>
      <c r="H91" s="79"/>
      <c r="I91" s="79"/>
      <c r="J91" s="79"/>
      <c r="K91" s="79"/>
      <c r="L91" s="79"/>
      <c r="M91" s="79"/>
      <c r="N91" s="79"/>
      <c r="O91" s="79"/>
      <c r="P91"/>
      <c r="Q91"/>
      <c r="R91"/>
    </row>
    <row r="92" spans="1:18" x14ac:dyDescent="0.35">
      <c r="B92" s="29"/>
      <c r="C92" s="29"/>
    </row>
    <row r="93" spans="1:18" ht="27" customHeight="1" x14ac:dyDescent="0.35">
      <c r="B93" s="40" t="s">
        <v>74</v>
      </c>
      <c r="C93" s="25"/>
      <c r="D93" s="25"/>
      <c r="E93" s="26"/>
      <c r="F93" s="26"/>
      <c r="G93" s="26"/>
      <c r="H93" s="26"/>
      <c r="I93" s="26"/>
      <c r="J93" s="26"/>
      <c r="K93" s="26"/>
      <c r="L93" s="26"/>
      <c r="M93" s="26"/>
      <c r="N93" s="26"/>
      <c r="O93" s="26"/>
      <c r="P93" s="26"/>
      <c r="Q93" s="26"/>
    </row>
    <row r="94" spans="1:18" x14ac:dyDescent="0.35">
      <c r="B94" s="29" t="s">
        <v>75</v>
      </c>
      <c r="C94" s="29"/>
    </row>
    <row r="95" spans="1:18" x14ac:dyDescent="0.35">
      <c r="B95"/>
      <c r="C95"/>
      <c r="D95"/>
      <c r="E95"/>
    </row>
    <row r="96" spans="1:18" x14ac:dyDescent="0.35">
      <c r="G96"/>
      <c r="H96"/>
      <c r="I96"/>
      <c r="J96"/>
      <c r="K96"/>
      <c r="L96"/>
    </row>
    <row r="97" spans="2:17" x14ac:dyDescent="0.35">
      <c r="G97"/>
      <c r="H97"/>
      <c r="I97"/>
      <c r="J97"/>
      <c r="K97" s="66" t="s">
        <v>72</v>
      </c>
      <c r="L97" s="55">
        <v>2021</v>
      </c>
      <c r="M97" s="55">
        <v>2022</v>
      </c>
      <c r="N97" s="55">
        <v>2023</v>
      </c>
      <c r="O97" s="55">
        <v>2024</v>
      </c>
      <c r="P97" s="55">
        <v>2025</v>
      </c>
      <c r="Q97"/>
    </row>
    <row r="98" spans="2:17" x14ac:dyDescent="0.35">
      <c r="G98"/>
      <c r="H98"/>
      <c r="I98"/>
      <c r="J98"/>
      <c r="K98" s="57" t="s">
        <v>76</v>
      </c>
      <c r="L98" s="56">
        <v>612</v>
      </c>
      <c r="M98" s="56">
        <v>1421</v>
      </c>
      <c r="N98" s="56">
        <v>1421</v>
      </c>
      <c r="O98" s="56">
        <v>1421</v>
      </c>
      <c r="P98" s="56">
        <v>1421</v>
      </c>
    </row>
    <row r="99" spans="2:17" ht="40" x14ac:dyDescent="0.35">
      <c r="G99"/>
      <c r="H99"/>
      <c r="I99"/>
      <c r="J99"/>
      <c r="K99" s="57" t="s">
        <v>77</v>
      </c>
      <c r="L99" s="56" t="s">
        <v>9</v>
      </c>
      <c r="M99" s="56" t="s">
        <v>9</v>
      </c>
      <c r="N99" s="56">
        <v>427</v>
      </c>
      <c r="O99" s="56">
        <v>1029</v>
      </c>
      <c r="P99" s="56">
        <v>1029</v>
      </c>
    </row>
    <row r="100" spans="2:17" ht="40" x14ac:dyDescent="0.35">
      <c r="G100"/>
      <c r="H100"/>
      <c r="I100"/>
      <c r="J100"/>
      <c r="K100" s="57" t="s">
        <v>78</v>
      </c>
      <c r="L100" s="56" t="s">
        <v>9</v>
      </c>
      <c r="M100" s="56" t="s">
        <v>9</v>
      </c>
      <c r="N100" s="56" t="s">
        <v>9</v>
      </c>
      <c r="O100" s="56">
        <v>250</v>
      </c>
      <c r="P100" s="56">
        <v>2082</v>
      </c>
    </row>
    <row r="101" spans="2:17" x14ac:dyDescent="0.35">
      <c r="G101"/>
      <c r="H101"/>
      <c r="I101"/>
      <c r="J101"/>
      <c r="K101" s="58" t="s">
        <v>70</v>
      </c>
      <c r="L101" s="59">
        <v>612</v>
      </c>
      <c r="M101" s="59">
        <v>1421</v>
      </c>
      <c r="N101" s="59">
        <v>1848</v>
      </c>
      <c r="O101" s="59">
        <v>2700</v>
      </c>
      <c r="P101" s="59">
        <v>4532</v>
      </c>
    </row>
    <row r="102" spans="2:17" x14ac:dyDescent="0.35">
      <c r="G102"/>
      <c r="H102"/>
      <c r="I102"/>
      <c r="J102"/>
      <c r="K102"/>
      <c r="L102"/>
      <c r="M102"/>
      <c r="N102"/>
      <c r="O102"/>
      <c r="P102"/>
      <c r="Q102"/>
    </row>
    <row r="103" spans="2:17" x14ac:dyDescent="0.35">
      <c r="G103"/>
      <c r="H103"/>
      <c r="I103"/>
      <c r="J103"/>
      <c r="K103"/>
      <c r="L103"/>
      <c r="M103"/>
      <c r="N103"/>
      <c r="O103"/>
      <c r="P103"/>
      <c r="Q103"/>
    </row>
    <row r="104" spans="2:17" x14ac:dyDescent="0.35">
      <c r="G104"/>
      <c r="H104"/>
      <c r="I104"/>
      <c r="J104"/>
      <c r="K104"/>
      <c r="L104"/>
      <c r="M104"/>
      <c r="N104" s="141"/>
      <c r="O104"/>
      <c r="P104"/>
      <c r="Q104"/>
    </row>
    <row r="105" spans="2:17" x14ac:dyDescent="0.35">
      <c r="M105"/>
      <c r="N105"/>
      <c r="O105"/>
      <c r="P105"/>
      <c r="Q105"/>
    </row>
    <row r="106" spans="2:17" x14ac:dyDescent="0.35">
      <c r="M106"/>
      <c r="N106"/>
      <c r="O106"/>
      <c r="P106"/>
      <c r="Q106"/>
    </row>
    <row r="107" spans="2:17" ht="26.25" customHeight="1" x14ac:dyDescent="0.35">
      <c r="M107"/>
      <c r="N107"/>
      <c r="O107"/>
      <c r="P107"/>
      <c r="Q107"/>
    </row>
    <row r="108" spans="2:17" ht="27" customHeight="1" x14ac:dyDescent="0.35">
      <c r="B108" s="40" t="s">
        <v>79</v>
      </c>
      <c r="C108" s="25"/>
      <c r="D108" s="25"/>
      <c r="E108" s="26"/>
      <c r="F108" s="26"/>
      <c r="G108" s="26"/>
      <c r="H108" s="26"/>
      <c r="I108" s="26"/>
      <c r="J108" s="26"/>
      <c r="K108" s="26"/>
      <c r="L108" s="26"/>
      <c r="M108" s="26"/>
      <c r="N108" s="26"/>
      <c r="O108" s="26"/>
      <c r="P108" s="26"/>
      <c r="Q108" s="26"/>
    </row>
    <row r="109" spans="2:17" x14ac:dyDescent="0.35">
      <c r="B109"/>
      <c r="C109"/>
      <c r="D109"/>
      <c r="E109"/>
      <c r="F109"/>
      <c r="G109"/>
      <c r="M109"/>
      <c r="N109"/>
      <c r="O109"/>
      <c r="P109"/>
      <c r="Q109"/>
    </row>
    <row r="110" spans="2:17" ht="37.5" customHeight="1" x14ac:dyDescent="0.35">
      <c r="B110" s="263" t="s">
        <v>80</v>
      </c>
      <c r="C110" s="263"/>
      <c r="D110" s="263"/>
      <c r="E110" s="263"/>
      <c r="F110" s="263"/>
      <c r="G110" s="263"/>
      <c r="H110" s="263"/>
      <c r="I110" s="263"/>
      <c r="J110" s="263"/>
      <c r="K110" s="263"/>
      <c r="L110" s="263"/>
      <c r="M110" s="263"/>
      <c r="N110"/>
      <c r="O110"/>
      <c r="P110"/>
      <c r="Q110"/>
    </row>
    <row r="111" spans="2:17" x14ac:dyDescent="0.35">
      <c r="M111"/>
      <c r="N111"/>
      <c r="O111"/>
      <c r="P111"/>
      <c r="Q111"/>
    </row>
    <row r="112" spans="2:17" x14ac:dyDescent="0.35">
      <c r="B112" s="208" t="s">
        <v>81</v>
      </c>
      <c r="C112" s="208"/>
      <c r="D112" s="208"/>
      <c r="E112" s="208"/>
      <c r="M112"/>
      <c r="N112"/>
      <c r="O112"/>
      <c r="P112"/>
      <c r="Q112"/>
    </row>
    <row r="113" spans="2:17" x14ac:dyDescent="0.35">
      <c r="B113" s="208"/>
      <c r="C113" s="208"/>
      <c r="D113" s="208"/>
      <c r="E113" s="208"/>
      <c r="M113"/>
      <c r="N113"/>
      <c r="O113"/>
      <c r="P113"/>
      <c r="Q113"/>
    </row>
    <row r="114" spans="2:17" x14ac:dyDescent="0.45">
      <c r="B114" s="209" t="s">
        <v>82</v>
      </c>
      <c r="C114" s="210"/>
      <c r="D114" s="211" t="s">
        <v>83</v>
      </c>
      <c r="E114" s="211" t="s">
        <v>84</v>
      </c>
      <c r="M114"/>
      <c r="N114"/>
      <c r="O114"/>
      <c r="P114"/>
      <c r="Q114"/>
    </row>
    <row r="115" spans="2:17" x14ac:dyDescent="0.45">
      <c r="B115" s="210" t="s">
        <v>85</v>
      </c>
      <c r="C115" s="210"/>
      <c r="D115" s="212">
        <v>1.073422518878864</v>
      </c>
      <c r="E115" s="212">
        <v>0.27662517289073302</v>
      </c>
      <c r="M115"/>
      <c r="N115"/>
      <c r="O115"/>
      <c r="P115"/>
      <c r="Q115"/>
    </row>
    <row r="116" spans="2:17" x14ac:dyDescent="0.45">
      <c r="B116" s="210" t="s">
        <v>86</v>
      </c>
      <c r="C116" s="210"/>
      <c r="D116" s="212">
        <v>1.109445843828716</v>
      </c>
      <c r="E116" s="212">
        <v>0.31486146095717882</v>
      </c>
      <c r="M116"/>
      <c r="N116"/>
      <c r="O116"/>
      <c r="P116"/>
      <c r="Q116"/>
    </row>
    <row r="117" spans="2:17" x14ac:dyDescent="0.45">
      <c r="B117" s="210"/>
      <c r="C117" s="210"/>
      <c r="D117" s="210"/>
      <c r="E117" s="210"/>
      <c r="M117"/>
      <c r="N117"/>
      <c r="O117"/>
      <c r="P117"/>
      <c r="Q117"/>
    </row>
    <row r="118" spans="2:17" x14ac:dyDescent="0.45">
      <c r="B118" s="209" t="s">
        <v>87</v>
      </c>
      <c r="C118" s="210"/>
      <c r="D118" s="210"/>
      <c r="E118" s="210"/>
      <c r="M118"/>
      <c r="N118"/>
      <c r="O118"/>
      <c r="P118"/>
      <c r="Q118"/>
    </row>
    <row r="119" spans="2:17" x14ac:dyDescent="0.45">
      <c r="B119" s="213" t="s">
        <v>88</v>
      </c>
      <c r="C119" s="210"/>
      <c r="D119" s="212">
        <v>1.0876901798063625</v>
      </c>
      <c r="E119" s="212">
        <v>0.28282942557343665</v>
      </c>
      <c r="M119"/>
      <c r="N119"/>
      <c r="O119"/>
      <c r="P119"/>
      <c r="Q119"/>
    </row>
    <row r="120" spans="2:17" x14ac:dyDescent="0.45">
      <c r="B120" s="213" t="s">
        <v>89</v>
      </c>
      <c r="C120" s="210"/>
      <c r="D120" s="212">
        <v>1.1220451346319773</v>
      </c>
      <c r="E120" s="212">
        <v>0.3128042904640102</v>
      </c>
      <c r="M120"/>
      <c r="N120"/>
      <c r="O120"/>
      <c r="P120"/>
      <c r="Q120"/>
    </row>
    <row r="121" spans="2:17" x14ac:dyDescent="0.45">
      <c r="B121" s="65"/>
      <c r="C121" s="65"/>
      <c r="D121" s="65"/>
      <c r="E121" s="65"/>
      <c r="M121"/>
      <c r="N121"/>
      <c r="O121"/>
      <c r="P121"/>
      <c r="Q121"/>
    </row>
    <row r="122" spans="2:17" x14ac:dyDescent="0.35">
      <c r="B122"/>
      <c r="C122"/>
      <c r="D122"/>
      <c r="E122"/>
      <c r="F122"/>
      <c r="M122"/>
      <c r="N122"/>
      <c r="O122"/>
      <c r="P122"/>
      <c r="Q122"/>
    </row>
    <row r="123" spans="2:17" x14ac:dyDescent="0.35">
      <c r="B123"/>
      <c r="C123"/>
      <c r="D123" s="151"/>
      <c r="E123"/>
      <c r="F123"/>
      <c r="M123"/>
      <c r="N123"/>
      <c r="O123"/>
      <c r="P123"/>
      <c r="Q123"/>
    </row>
    <row r="124" spans="2:17" x14ac:dyDescent="0.35">
      <c r="B124"/>
      <c r="C124"/>
      <c r="D124" s="151"/>
      <c r="E124"/>
      <c r="F124"/>
      <c r="J124" s="149"/>
      <c r="M124"/>
      <c r="N124"/>
      <c r="O124"/>
      <c r="P124"/>
      <c r="Q124"/>
    </row>
    <row r="125" spans="2:17" x14ac:dyDescent="0.35">
      <c r="D125" s="151"/>
      <c r="M125"/>
      <c r="N125"/>
      <c r="O125"/>
      <c r="P125"/>
      <c r="Q125"/>
    </row>
    <row r="126" spans="2:17" x14ac:dyDescent="0.35">
      <c r="D126"/>
      <c r="M126"/>
      <c r="N126"/>
      <c r="O126"/>
      <c r="P126"/>
      <c r="Q126"/>
    </row>
    <row r="127" spans="2:17" x14ac:dyDescent="0.35">
      <c r="M127"/>
      <c r="N127"/>
      <c r="O127"/>
      <c r="P127"/>
      <c r="Q127"/>
    </row>
    <row r="128" spans="2:17" x14ac:dyDescent="0.35">
      <c r="M128"/>
      <c r="N128"/>
      <c r="O128"/>
      <c r="P128"/>
      <c r="Q128"/>
    </row>
    <row r="129" spans="13:17" x14ac:dyDescent="0.35">
      <c r="M129"/>
      <c r="N129"/>
      <c r="O129"/>
      <c r="P129"/>
      <c r="Q129"/>
    </row>
    <row r="130" spans="13:17" x14ac:dyDescent="0.35"/>
    <row r="131" spans="13:17" x14ac:dyDescent="0.35"/>
    <row r="132" spans="13:17" x14ac:dyDescent="0.35"/>
    <row r="133" spans="13:17" x14ac:dyDescent="0.35"/>
    <row r="134" spans="13:17" x14ac:dyDescent="0.35"/>
  </sheetData>
  <mergeCells count="19">
    <mergeCell ref="O71:Q71"/>
    <mergeCell ref="O72:Q72"/>
    <mergeCell ref="O73:Q73"/>
    <mergeCell ref="P51:Q51"/>
    <mergeCell ref="P52:Q52"/>
    <mergeCell ref="P53:Q53"/>
    <mergeCell ref="P54:Q54"/>
    <mergeCell ref="P55:Q55"/>
    <mergeCell ref="O69:O70"/>
    <mergeCell ref="B110:M110"/>
    <mergeCell ref="B6:B7"/>
    <mergeCell ref="C6:C7"/>
    <mergeCell ref="D6:E6"/>
    <mergeCell ref="F6:G6"/>
    <mergeCell ref="H6:I6"/>
    <mergeCell ref="C24:C25"/>
    <mergeCell ref="D24:D25"/>
    <mergeCell ref="B45:L46"/>
    <mergeCell ref="B90:M90"/>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tabColor theme="3"/>
  </sheetPr>
  <dimension ref="A1:W40"/>
  <sheetViews>
    <sheetView showGridLines="0" view="pageBreakPreview" zoomScale="40" zoomScaleNormal="70" zoomScaleSheetLayoutView="40" workbookViewId="0"/>
  </sheetViews>
  <sheetFormatPr defaultColWidth="0" defaultRowHeight="14.5" zeroHeight="1" x14ac:dyDescent="0.35"/>
  <cols>
    <col min="1" max="1" width="4.453125" customWidth="1"/>
    <col min="2" max="2" width="39.54296875" bestFit="1" customWidth="1"/>
    <col min="3" max="3" width="23.54296875" style="47" customWidth="1"/>
    <col min="4" max="4" width="32.7265625" style="47" customWidth="1"/>
    <col min="5" max="12" width="23.54296875" style="47" customWidth="1"/>
    <col min="13" max="13" width="59.453125" style="47" customWidth="1"/>
    <col min="14" max="14" width="107.54296875" style="47" customWidth="1"/>
    <col min="15" max="15" width="8.7265625" customWidth="1"/>
    <col min="16" max="23" width="0" hidden="1" customWidth="1"/>
    <col min="24" max="16384" width="8.7265625" hidden="1"/>
  </cols>
  <sheetData>
    <row r="1" spans="2:23" x14ac:dyDescent="0.35">
      <c r="C1"/>
      <c r="D1"/>
      <c r="E1"/>
      <c r="F1"/>
      <c r="G1"/>
    </row>
    <row r="2" spans="2:23" x14ac:dyDescent="0.35"/>
    <row r="3" spans="2:23" s="3" customFormat="1" ht="27" customHeight="1" x14ac:dyDescent="0.35">
      <c r="B3" s="25" t="s">
        <v>90</v>
      </c>
      <c r="C3" s="42"/>
      <c r="D3" s="42"/>
      <c r="E3" s="42"/>
      <c r="F3" s="42"/>
      <c r="G3" s="42"/>
      <c r="H3" s="43"/>
      <c r="I3" s="43"/>
      <c r="J3" s="43"/>
      <c r="K3" s="43"/>
      <c r="L3" s="43"/>
      <c r="M3" s="43"/>
      <c r="N3" s="43"/>
      <c r="O3"/>
      <c r="P3"/>
      <c r="Q3"/>
      <c r="R3"/>
      <c r="S3"/>
      <c r="T3"/>
      <c r="U3"/>
      <c r="V3"/>
      <c r="W3"/>
    </row>
    <row r="4" spans="2:23" x14ac:dyDescent="0.35"/>
    <row r="5" spans="2:23" x14ac:dyDescent="0.35">
      <c r="L5"/>
    </row>
    <row r="6" spans="2:23" ht="63.65" customHeight="1" x14ac:dyDescent="0.35">
      <c r="B6" s="54" t="s">
        <v>91</v>
      </c>
      <c r="C6" s="35" t="s">
        <v>92</v>
      </c>
      <c r="D6" s="35" t="s">
        <v>93</v>
      </c>
      <c r="E6" s="35" t="s">
        <v>34</v>
      </c>
      <c r="F6" s="35" t="s">
        <v>94</v>
      </c>
      <c r="G6" s="35" t="s">
        <v>95</v>
      </c>
      <c r="H6" s="35" t="s">
        <v>96</v>
      </c>
      <c r="I6" s="35" t="s">
        <v>97</v>
      </c>
      <c r="J6" s="35" t="s">
        <v>98</v>
      </c>
      <c r="K6" s="35" t="s">
        <v>99</v>
      </c>
      <c r="L6" s="5" t="s">
        <v>100</v>
      </c>
      <c r="M6" s="36" t="s">
        <v>101</v>
      </c>
      <c r="N6" s="36" t="s">
        <v>29</v>
      </c>
    </row>
    <row r="7" spans="2:23" ht="22" customHeight="1" x14ac:dyDescent="0.35">
      <c r="B7" s="283" t="s">
        <v>102</v>
      </c>
      <c r="C7" s="45" t="s">
        <v>18</v>
      </c>
      <c r="D7" s="45" t="s">
        <v>31</v>
      </c>
      <c r="E7" s="45" t="s">
        <v>18</v>
      </c>
      <c r="F7" s="45">
        <v>109</v>
      </c>
      <c r="G7" s="45" t="s">
        <v>9</v>
      </c>
      <c r="H7" s="116">
        <v>0.41</v>
      </c>
      <c r="I7" s="71" t="s">
        <v>103</v>
      </c>
      <c r="J7" s="45">
        <v>19</v>
      </c>
      <c r="K7" s="45" t="s">
        <v>104</v>
      </c>
      <c r="L7" s="62">
        <v>105</v>
      </c>
      <c r="M7" s="45" t="s">
        <v>105</v>
      </c>
      <c r="N7" s="119"/>
      <c r="P7" s="44"/>
      <c r="Q7" s="44"/>
      <c r="R7" s="44"/>
      <c r="S7" s="45"/>
      <c r="T7" s="44"/>
      <c r="U7" s="46"/>
    </row>
    <row r="8" spans="2:23" ht="22" customHeight="1" x14ac:dyDescent="0.35">
      <c r="B8" s="283"/>
      <c r="C8" s="45" t="s">
        <v>18</v>
      </c>
      <c r="D8" s="45" t="s">
        <v>106</v>
      </c>
      <c r="E8" s="45" t="s">
        <v>18</v>
      </c>
      <c r="F8" s="45">
        <v>55</v>
      </c>
      <c r="G8" s="45" t="s">
        <v>9</v>
      </c>
      <c r="H8" s="116">
        <v>0.9</v>
      </c>
      <c r="I8" s="71" t="s">
        <v>103</v>
      </c>
      <c r="J8" s="45">
        <v>12</v>
      </c>
      <c r="K8" s="45" t="s">
        <v>104</v>
      </c>
      <c r="L8" s="62">
        <v>185</v>
      </c>
      <c r="M8" s="45" t="s">
        <v>105</v>
      </c>
      <c r="N8" s="119"/>
    </row>
    <row r="9" spans="2:23" ht="22" customHeight="1" x14ac:dyDescent="0.35">
      <c r="B9" s="283"/>
      <c r="C9" s="45" t="s">
        <v>18</v>
      </c>
      <c r="D9" s="45" t="s">
        <v>107</v>
      </c>
      <c r="E9" s="45" t="s">
        <v>18</v>
      </c>
      <c r="F9" s="45">
        <v>67</v>
      </c>
      <c r="G9" s="45" t="s">
        <v>9</v>
      </c>
      <c r="H9" s="116">
        <v>0.75</v>
      </c>
      <c r="I9" s="71" t="s">
        <v>103</v>
      </c>
      <c r="J9" s="45" t="s">
        <v>108</v>
      </c>
      <c r="K9" s="45" t="s">
        <v>104</v>
      </c>
      <c r="L9" s="45">
        <v>60</v>
      </c>
      <c r="M9" s="45" t="s">
        <v>105</v>
      </c>
      <c r="N9" s="119"/>
    </row>
    <row r="10" spans="2:23" ht="22" customHeight="1" x14ac:dyDescent="0.35">
      <c r="B10" s="283"/>
      <c r="C10" s="45" t="s">
        <v>18</v>
      </c>
      <c r="D10" s="45" t="s">
        <v>109</v>
      </c>
      <c r="E10" s="45" t="s">
        <v>18</v>
      </c>
      <c r="F10" s="45">
        <v>31</v>
      </c>
      <c r="G10" s="45" t="s">
        <v>9</v>
      </c>
      <c r="H10" s="116">
        <v>0.98</v>
      </c>
      <c r="I10" s="71" t="s">
        <v>103</v>
      </c>
      <c r="J10" s="75" t="s">
        <v>110</v>
      </c>
      <c r="K10" s="45" t="s">
        <v>104</v>
      </c>
      <c r="L10" s="45">
        <v>331</v>
      </c>
      <c r="M10" s="45" t="s">
        <v>105</v>
      </c>
      <c r="N10" s="119"/>
    </row>
    <row r="11" spans="2:23" ht="22" customHeight="1" x14ac:dyDescent="0.35">
      <c r="B11" s="283"/>
      <c r="C11" s="45" t="s">
        <v>19</v>
      </c>
      <c r="D11" s="45" t="s">
        <v>30</v>
      </c>
      <c r="E11" s="45" t="s">
        <v>65</v>
      </c>
      <c r="F11" s="45">
        <v>329</v>
      </c>
      <c r="G11" s="45" t="s">
        <v>9</v>
      </c>
      <c r="H11" s="116">
        <v>0.72</v>
      </c>
      <c r="I11" s="45" t="s">
        <v>111</v>
      </c>
      <c r="J11" s="45" t="s">
        <v>111</v>
      </c>
      <c r="K11" s="45" t="s">
        <v>9</v>
      </c>
      <c r="L11" s="45" t="s">
        <v>9</v>
      </c>
      <c r="M11" s="45" t="s">
        <v>9</v>
      </c>
      <c r="N11" s="119"/>
    </row>
    <row r="12" spans="2:23" ht="22" customHeight="1" x14ac:dyDescent="0.35">
      <c r="B12" s="283"/>
      <c r="C12" s="45" t="s">
        <v>19</v>
      </c>
      <c r="D12" s="45" t="s">
        <v>112</v>
      </c>
      <c r="E12" s="45" t="s">
        <v>113</v>
      </c>
      <c r="F12" s="45">
        <v>372</v>
      </c>
      <c r="G12" s="45" t="s">
        <v>9</v>
      </c>
      <c r="H12" s="116">
        <v>0.55000000000000004</v>
      </c>
      <c r="I12" s="71" t="s">
        <v>114</v>
      </c>
      <c r="J12" s="45">
        <v>9</v>
      </c>
      <c r="K12" s="45" t="s">
        <v>115</v>
      </c>
      <c r="L12" s="45" t="s">
        <v>116</v>
      </c>
      <c r="M12" s="45" t="s">
        <v>116</v>
      </c>
      <c r="N12" s="119"/>
    </row>
    <row r="13" spans="2:23" ht="41.15" customHeight="1" x14ac:dyDescent="0.35">
      <c r="B13" s="283"/>
      <c r="C13" s="45" t="s">
        <v>19</v>
      </c>
      <c r="D13" s="45" t="s">
        <v>117</v>
      </c>
      <c r="E13" s="45" t="s">
        <v>113</v>
      </c>
      <c r="F13" s="45">
        <v>116</v>
      </c>
      <c r="G13" s="45" t="s">
        <v>9</v>
      </c>
      <c r="H13" s="116">
        <v>0.69</v>
      </c>
      <c r="I13" s="71" t="s">
        <v>114</v>
      </c>
      <c r="J13" s="45">
        <v>10</v>
      </c>
      <c r="K13" s="45" t="s">
        <v>115</v>
      </c>
      <c r="L13" s="45" t="s">
        <v>116</v>
      </c>
      <c r="M13" s="45" t="s">
        <v>116</v>
      </c>
      <c r="N13" s="119"/>
    </row>
    <row r="14" spans="2:23" ht="22" customHeight="1" x14ac:dyDescent="0.35">
      <c r="B14" s="283"/>
      <c r="C14" s="45" t="s">
        <v>19</v>
      </c>
      <c r="D14" s="45" t="s">
        <v>118</v>
      </c>
      <c r="E14" s="45" t="s">
        <v>119</v>
      </c>
      <c r="F14" s="45">
        <v>14</v>
      </c>
      <c r="G14" s="45" t="s">
        <v>9</v>
      </c>
      <c r="H14" s="116">
        <v>0.501</v>
      </c>
      <c r="I14" s="71" t="s">
        <v>103</v>
      </c>
      <c r="J14" s="45">
        <v>9</v>
      </c>
      <c r="K14" s="45" t="s">
        <v>104</v>
      </c>
      <c r="L14" s="62">
        <v>92.078183669428952</v>
      </c>
      <c r="M14" s="45" t="s">
        <v>120</v>
      </c>
      <c r="N14" s="119"/>
    </row>
    <row r="15" spans="2:23" ht="22" customHeight="1" x14ac:dyDescent="0.35">
      <c r="B15" s="283"/>
      <c r="C15" s="45" t="s">
        <v>68</v>
      </c>
      <c r="D15" s="45" t="s">
        <v>121</v>
      </c>
      <c r="E15" s="45" t="s">
        <v>122</v>
      </c>
      <c r="F15" s="45">
        <v>105</v>
      </c>
      <c r="G15" s="45" t="s">
        <v>9</v>
      </c>
      <c r="H15" s="116">
        <v>0.6</v>
      </c>
      <c r="I15" s="71" t="s">
        <v>103</v>
      </c>
      <c r="J15" s="45">
        <v>11</v>
      </c>
      <c r="K15" s="45" t="s">
        <v>104</v>
      </c>
      <c r="L15" s="62">
        <v>98.064303249710107</v>
      </c>
      <c r="M15" s="45" t="s">
        <v>123</v>
      </c>
      <c r="N15" s="119"/>
    </row>
    <row r="16" spans="2:23" ht="22" customHeight="1" x14ac:dyDescent="0.35">
      <c r="B16" s="283"/>
      <c r="C16" s="45" t="s">
        <v>68</v>
      </c>
      <c r="D16" s="45" t="s">
        <v>124</v>
      </c>
      <c r="E16" s="45" t="s">
        <v>125</v>
      </c>
      <c r="F16" s="45">
        <v>105</v>
      </c>
      <c r="G16" s="45" t="s">
        <v>9</v>
      </c>
      <c r="H16" s="116">
        <v>0.501</v>
      </c>
      <c r="I16" s="71" t="s">
        <v>103</v>
      </c>
      <c r="J16" s="45">
        <v>8</v>
      </c>
      <c r="K16" s="45" t="s">
        <v>104</v>
      </c>
      <c r="L16" s="62">
        <v>108.95238566620471</v>
      </c>
      <c r="M16" s="45" t="s">
        <v>126</v>
      </c>
      <c r="N16" s="119"/>
    </row>
    <row r="17" spans="2:18" ht="42" customHeight="1" x14ac:dyDescent="0.35">
      <c r="B17" s="283"/>
      <c r="C17" s="45" t="s">
        <v>68</v>
      </c>
      <c r="D17" s="45" t="s">
        <v>127</v>
      </c>
      <c r="E17" s="45" t="s">
        <v>128</v>
      </c>
      <c r="F17" s="45">
        <v>49</v>
      </c>
      <c r="G17" s="45" t="s">
        <v>9</v>
      </c>
      <c r="H17" s="116">
        <v>0.501</v>
      </c>
      <c r="I17" s="71" t="s">
        <v>103</v>
      </c>
      <c r="J17" s="45">
        <v>9</v>
      </c>
      <c r="K17" s="45" t="s">
        <v>104</v>
      </c>
      <c r="L17" s="62">
        <v>126.28815934609835</v>
      </c>
      <c r="M17" s="45" t="s">
        <v>129</v>
      </c>
      <c r="N17" s="63"/>
    </row>
    <row r="18" spans="2:18" ht="22" customHeight="1" x14ac:dyDescent="0.35">
      <c r="B18" s="283"/>
      <c r="C18" s="45" t="s">
        <v>68</v>
      </c>
      <c r="D18" s="45" t="s">
        <v>130</v>
      </c>
      <c r="E18" s="45" t="s">
        <v>59</v>
      </c>
      <c r="F18" s="45">
        <v>57</v>
      </c>
      <c r="G18" s="45" t="s">
        <v>9</v>
      </c>
      <c r="H18" s="116">
        <v>0.501</v>
      </c>
      <c r="I18" s="71" t="s">
        <v>103</v>
      </c>
      <c r="J18" s="45">
        <v>16</v>
      </c>
      <c r="K18" s="45" t="s">
        <v>104</v>
      </c>
      <c r="L18" s="62">
        <v>115.16685963775598</v>
      </c>
      <c r="M18" s="45" t="s">
        <v>131</v>
      </c>
      <c r="N18" s="63" t="s">
        <v>132</v>
      </c>
    </row>
    <row r="19" spans="2:18" ht="39.65" customHeight="1" x14ac:dyDescent="0.35">
      <c r="B19" s="284"/>
      <c r="C19" s="45" t="s">
        <v>18</v>
      </c>
      <c r="D19" s="45" t="s">
        <v>22</v>
      </c>
      <c r="E19" s="45" t="s">
        <v>18</v>
      </c>
      <c r="F19" s="45">
        <v>12</v>
      </c>
      <c r="G19" s="45" t="s">
        <v>9</v>
      </c>
      <c r="H19" s="116">
        <v>0.5</v>
      </c>
      <c r="I19" s="71" t="s">
        <v>103</v>
      </c>
      <c r="J19" s="45" t="s">
        <v>133</v>
      </c>
      <c r="K19" s="45" t="s">
        <v>104</v>
      </c>
      <c r="L19" s="62">
        <v>66.350852927616401</v>
      </c>
      <c r="M19" s="50" t="s">
        <v>105</v>
      </c>
      <c r="N19" s="64"/>
    </row>
    <row r="20" spans="2:18" ht="22" customHeight="1" x14ac:dyDescent="0.35">
      <c r="B20" s="277" t="s">
        <v>134</v>
      </c>
      <c r="C20" s="204" t="s">
        <v>135</v>
      </c>
      <c r="D20" s="204" t="s">
        <v>45</v>
      </c>
      <c r="E20" s="204" t="s">
        <v>136</v>
      </c>
      <c r="F20" s="204">
        <v>105</v>
      </c>
      <c r="G20" s="204"/>
      <c r="H20" s="205">
        <v>1</v>
      </c>
      <c r="I20" s="204" t="s">
        <v>114</v>
      </c>
      <c r="J20" s="204">
        <v>20</v>
      </c>
      <c r="K20" s="204" t="s">
        <v>115</v>
      </c>
      <c r="L20" s="204" t="s">
        <v>116</v>
      </c>
      <c r="M20" s="68" t="s">
        <v>137</v>
      </c>
      <c r="N20" s="48"/>
    </row>
    <row r="21" spans="2:18" ht="22" customHeight="1" x14ac:dyDescent="0.35">
      <c r="B21" s="278"/>
      <c r="C21" s="45" t="s">
        <v>135</v>
      </c>
      <c r="D21" s="45" t="s">
        <v>48</v>
      </c>
      <c r="E21" s="45" t="s">
        <v>138</v>
      </c>
      <c r="F21" s="45">
        <v>360</v>
      </c>
      <c r="G21" s="62">
        <v>1200</v>
      </c>
      <c r="H21" s="138">
        <v>1</v>
      </c>
      <c r="I21" s="71" t="s">
        <v>114</v>
      </c>
      <c r="J21" s="45">
        <v>20</v>
      </c>
      <c r="K21" s="45" t="s">
        <v>115</v>
      </c>
      <c r="L21" s="45" t="s">
        <v>116</v>
      </c>
      <c r="M21" s="68" t="s">
        <v>139</v>
      </c>
      <c r="N21" s="49"/>
    </row>
    <row r="22" spans="2:18" ht="34" customHeight="1" x14ac:dyDescent="0.35">
      <c r="B22" s="278"/>
      <c r="C22" s="45" t="s">
        <v>18</v>
      </c>
      <c r="D22" s="45" t="s">
        <v>181</v>
      </c>
      <c r="E22" s="45" t="s">
        <v>18</v>
      </c>
      <c r="F22" s="45">
        <v>207</v>
      </c>
      <c r="G22" s="45" t="s">
        <v>9</v>
      </c>
      <c r="H22" s="116">
        <v>0.54</v>
      </c>
      <c r="I22" s="71" t="s">
        <v>103</v>
      </c>
      <c r="J22" s="45">
        <v>20</v>
      </c>
      <c r="K22" s="45" t="s">
        <v>104</v>
      </c>
      <c r="L22" s="62">
        <v>96</v>
      </c>
      <c r="M22" s="68" t="s">
        <v>105</v>
      </c>
      <c r="N22" s="49"/>
    </row>
    <row r="23" spans="2:18" ht="22" customHeight="1" x14ac:dyDescent="0.35">
      <c r="B23" s="278"/>
      <c r="C23" s="45" t="s">
        <v>18</v>
      </c>
      <c r="D23" s="45" t="s">
        <v>140</v>
      </c>
      <c r="E23" s="45" t="s">
        <v>18</v>
      </c>
      <c r="F23" s="45">
        <v>89</v>
      </c>
      <c r="G23" s="45">
        <v>155</v>
      </c>
      <c r="H23" s="116">
        <v>0.8</v>
      </c>
      <c r="I23" s="71" t="s">
        <v>103</v>
      </c>
      <c r="J23" s="45">
        <v>23</v>
      </c>
      <c r="K23" s="45" t="s">
        <v>104</v>
      </c>
      <c r="L23" s="62">
        <v>58</v>
      </c>
      <c r="M23" s="68" t="s">
        <v>105</v>
      </c>
      <c r="N23" s="49"/>
    </row>
    <row r="24" spans="2:18" ht="22" customHeight="1" x14ac:dyDescent="0.35">
      <c r="B24" s="278"/>
      <c r="C24" s="45" t="s">
        <v>18</v>
      </c>
      <c r="D24" s="45" t="s">
        <v>141</v>
      </c>
      <c r="E24" s="45" t="s">
        <v>18</v>
      </c>
      <c r="F24" s="45">
        <v>163</v>
      </c>
      <c r="G24" s="45">
        <v>328</v>
      </c>
      <c r="H24" s="116">
        <v>0.53</v>
      </c>
      <c r="I24" s="71" t="s">
        <v>114</v>
      </c>
      <c r="J24" s="45" t="s">
        <v>9</v>
      </c>
      <c r="K24" s="45" t="s">
        <v>9</v>
      </c>
      <c r="L24" s="62" t="s">
        <v>9</v>
      </c>
      <c r="M24" s="45" t="s">
        <v>9</v>
      </c>
      <c r="N24" s="63" t="s">
        <v>142</v>
      </c>
    </row>
    <row r="25" spans="2:18" ht="22" customHeight="1" x14ac:dyDescent="0.35">
      <c r="B25" s="278"/>
      <c r="C25" s="45" t="s">
        <v>68</v>
      </c>
      <c r="D25" s="45" t="s">
        <v>58</v>
      </c>
      <c r="E25" s="45" t="s">
        <v>59</v>
      </c>
      <c r="F25" s="62">
        <v>26</v>
      </c>
      <c r="G25" s="45" t="s">
        <v>9</v>
      </c>
      <c r="H25" s="116">
        <v>1</v>
      </c>
      <c r="I25" s="71" t="s">
        <v>103</v>
      </c>
      <c r="J25" s="45">
        <v>15</v>
      </c>
      <c r="K25" s="45" t="s">
        <v>104</v>
      </c>
      <c r="L25" s="62">
        <v>78</v>
      </c>
      <c r="M25" s="45" t="s">
        <v>131</v>
      </c>
      <c r="N25" s="63"/>
    </row>
    <row r="26" spans="2:18" ht="22" customHeight="1" x14ac:dyDescent="0.35">
      <c r="B26" s="278"/>
      <c r="C26" s="45" t="s">
        <v>68</v>
      </c>
      <c r="D26" s="45" t="s">
        <v>157</v>
      </c>
      <c r="E26" s="45" t="s">
        <v>59</v>
      </c>
      <c r="F26" s="62">
        <v>60</v>
      </c>
      <c r="G26" s="45" t="s">
        <v>9</v>
      </c>
      <c r="H26" s="116">
        <v>1</v>
      </c>
      <c r="I26" s="45" t="s">
        <v>111</v>
      </c>
      <c r="J26" s="45" t="s">
        <v>111</v>
      </c>
      <c r="K26" s="45" t="s">
        <v>9</v>
      </c>
      <c r="L26" s="62" t="s">
        <v>9</v>
      </c>
      <c r="M26" s="45" t="s">
        <v>9</v>
      </c>
      <c r="N26" s="63"/>
    </row>
    <row r="27" spans="2:18" ht="37" customHeight="1" x14ac:dyDescent="0.35">
      <c r="B27" s="279"/>
      <c r="C27" s="45" t="s">
        <v>18</v>
      </c>
      <c r="D27" s="45" t="s">
        <v>22</v>
      </c>
      <c r="E27" s="45" t="s">
        <v>18</v>
      </c>
      <c r="F27" s="62">
        <v>19</v>
      </c>
      <c r="G27" s="45">
        <v>16</v>
      </c>
      <c r="H27" s="116">
        <v>0.501</v>
      </c>
      <c r="I27" s="71" t="s">
        <v>103</v>
      </c>
      <c r="J27" s="45">
        <v>15</v>
      </c>
      <c r="K27" s="45" t="s">
        <v>104</v>
      </c>
      <c r="L27" s="62" t="s">
        <v>9</v>
      </c>
      <c r="M27" s="50" t="s">
        <v>105</v>
      </c>
      <c r="N27" s="120"/>
    </row>
    <row r="28" spans="2:18" ht="57.65" customHeight="1" x14ac:dyDescent="0.35">
      <c r="B28" s="280" t="s">
        <v>143</v>
      </c>
      <c r="C28" s="204" t="s">
        <v>135</v>
      </c>
      <c r="D28" s="204" t="s">
        <v>62</v>
      </c>
      <c r="E28" s="204" t="s">
        <v>144</v>
      </c>
      <c r="F28" s="206">
        <v>1200</v>
      </c>
      <c r="G28" s="204">
        <v>824</v>
      </c>
      <c r="H28" s="205">
        <v>1</v>
      </c>
      <c r="I28" s="204" t="s">
        <v>114</v>
      </c>
      <c r="J28" s="204" t="s">
        <v>145</v>
      </c>
      <c r="K28" s="204" t="s">
        <v>115</v>
      </c>
      <c r="L28" s="204" t="s">
        <v>116</v>
      </c>
      <c r="M28" s="68" t="s">
        <v>146</v>
      </c>
      <c r="N28" s="67" t="s">
        <v>250</v>
      </c>
      <c r="P28" s="46"/>
      <c r="Q28" s="46"/>
      <c r="R28" s="46"/>
    </row>
    <row r="29" spans="2:18" ht="22" customHeight="1" x14ac:dyDescent="0.35">
      <c r="B29" s="281"/>
      <c r="C29" s="45" t="s">
        <v>135</v>
      </c>
      <c r="D29" s="45" t="s">
        <v>147</v>
      </c>
      <c r="E29" s="45" t="s">
        <v>148</v>
      </c>
      <c r="F29" s="45">
        <v>128</v>
      </c>
      <c r="G29" s="45" t="s">
        <v>9</v>
      </c>
      <c r="H29" s="138">
        <v>1</v>
      </c>
      <c r="I29" s="71" t="s">
        <v>114</v>
      </c>
      <c r="J29" s="45">
        <v>20</v>
      </c>
      <c r="K29" s="45" t="s">
        <v>115</v>
      </c>
      <c r="L29" s="45" t="s">
        <v>116</v>
      </c>
      <c r="M29" s="68" t="s">
        <v>149</v>
      </c>
      <c r="N29" s="46"/>
    </row>
    <row r="30" spans="2:18" ht="22" customHeight="1" x14ac:dyDescent="0.35">
      <c r="B30" s="281"/>
      <c r="C30" s="45" t="s">
        <v>135</v>
      </c>
      <c r="D30" s="45" t="s">
        <v>150</v>
      </c>
      <c r="E30" s="45" t="s">
        <v>151</v>
      </c>
      <c r="F30" s="45">
        <v>178</v>
      </c>
      <c r="G30" s="45" t="s">
        <v>9</v>
      </c>
      <c r="H30" s="138">
        <v>1</v>
      </c>
      <c r="I30" s="71" t="s">
        <v>114</v>
      </c>
      <c r="J30" s="45">
        <v>20</v>
      </c>
      <c r="K30" s="45" t="s">
        <v>115</v>
      </c>
      <c r="L30" s="45" t="s">
        <v>116</v>
      </c>
      <c r="M30" s="68" t="s">
        <v>152</v>
      </c>
      <c r="N30" s="46"/>
    </row>
    <row r="31" spans="2:18" ht="20" x14ac:dyDescent="0.35">
      <c r="B31" s="281"/>
      <c r="C31" s="45" t="s">
        <v>135</v>
      </c>
      <c r="D31" s="45" t="s">
        <v>63</v>
      </c>
      <c r="E31" s="45" t="s">
        <v>153</v>
      </c>
      <c r="F31" s="45">
        <v>256</v>
      </c>
      <c r="G31" s="45" t="s">
        <v>9</v>
      </c>
      <c r="H31" s="138">
        <v>1</v>
      </c>
      <c r="I31" s="71" t="s">
        <v>114</v>
      </c>
      <c r="J31" s="45" t="s">
        <v>154</v>
      </c>
      <c r="K31" s="45" t="s">
        <v>115</v>
      </c>
      <c r="L31" s="45" t="s">
        <v>116</v>
      </c>
      <c r="M31" s="68" t="s">
        <v>155</v>
      </c>
      <c r="N31" s="46"/>
    </row>
    <row r="32" spans="2:18" ht="20" x14ac:dyDescent="0.35">
      <c r="B32" s="281"/>
      <c r="C32" s="45" t="s">
        <v>19</v>
      </c>
      <c r="D32" s="45" t="s">
        <v>64</v>
      </c>
      <c r="E32" s="45" t="s">
        <v>65</v>
      </c>
      <c r="F32" s="45">
        <v>250</v>
      </c>
      <c r="G32" s="45">
        <v>200</v>
      </c>
      <c r="H32" s="138">
        <v>0.72</v>
      </c>
      <c r="I32" s="45" t="s">
        <v>111</v>
      </c>
      <c r="J32" s="45" t="s">
        <v>111</v>
      </c>
      <c r="K32" s="45" t="s">
        <v>9</v>
      </c>
      <c r="L32" s="45" t="s">
        <v>9</v>
      </c>
      <c r="M32" s="68" t="s">
        <v>9</v>
      </c>
      <c r="N32" s="46" t="s">
        <v>156</v>
      </c>
    </row>
    <row r="33" spans="2:14" ht="20" x14ac:dyDescent="0.35">
      <c r="B33" s="281"/>
      <c r="C33" s="45" t="s">
        <v>19</v>
      </c>
      <c r="D33" s="45" t="s">
        <v>233</v>
      </c>
      <c r="E33" s="45" t="s">
        <v>163</v>
      </c>
      <c r="F33" s="45" t="s">
        <v>9</v>
      </c>
      <c r="G33" s="45">
        <v>400</v>
      </c>
      <c r="H33" s="138">
        <v>1</v>
      </c>
      <c r="I33" s="45" t="s">
        <v>111</v>
      </c>
      <c r="J33" s="45" t="s">
        <v>111</v>
      </c>
      <c r="K33" s="45" t="s">
        <v>9</v>
      </c>
      <c r="L33" s="45" t="s">
        <v>9</v>
      </c>
      <c r="M33" s="68" t="s">
        <v>9</v>
      </c>
      <c r="N33" s="46"/>
    </row>
    <row r="34" spans="2:14" ht="20" x14ac:dyDescent="0.35">
      <c r="B34" s="281"/>
      <c r="C34" s="45" t="s">
        <v>18</v>
      </c>
      <c r="D34" s="45" t="s">
        <v>234</v>
      </c>
      <c r="E34" s="45" t="s">
        <v>18</v>
      </c>
      <c r="F34" s="45" t="s">
        <v>9</v>
      </c>
      <c r="G34" s="45">
        <v>406</v>
      </c>
      <c r="H34" s="138">
        <v>0.83</v>
      </c>
      <c r="I34" s="71" t="s">
        <v>114</v>
      </c>
      <c r="J34" s="45" t="s">
        <v>9</v>
      </c>
      <c r="K34" s="45" t="s">
        <v>115</v>
      </c>
      <c r="L34" s="45" t="s">
        <v>9</v>
      </c>
      <c r="M34" s="68" t="s">
        <v>9</v>
      </c>
      <c r="N34" s="154" t="s">
        <v>251</v>
      </c>
    </row>
    <row r="35" spans="2:14" ht="20" x14ac:dyDescent="0.35">
      <c r="B35" s="281"/>
      <c r="C35" s="45" t="s">
        <v>18</v>
      </c>
      <c r="D35" s="45" t="s">
        <v>159</v>
      </c>
      <c r="E35" s="45" t="s">
        <v>18</v>
      </c>
      <c r="F35" s="45">
        <v>38</v>
      </c>
      <c r="G35" s="45" t="s">
        <v>9</v>
      </c>
      <c r="H35" s="116">
        <v>0.502</v>
      </c>
      <c r="I35" s="71" t="s">
        <v>158</v>
      </c>
      <c r="J35" s="45" t="s">
        <v>9</v>
      </c>
      <c r="K35" s="45" t="s">
        <v>9</v>
      </c>
      <c r="L35" s="45" t="s">
        <v>9</v>
      </c>
      <c r="M35" s="45" t="s">
        <v>9</v>
      </c>
      <c r="N35" s="8"/>
    </row>
    <row r="36" spans="2:14" ht="40" x14ac:dyDescent="0.35">
      <c r="B36" s="282"/>
      <c r="C36" s="50" t="s">
        <v>68</v>
      </c>
      <c r="D36" s="50" t="s">
        <v>22</v>
      </c>
      <c r="E36" s="50" t="s">
        <v>125</v>
      </c>
      <c r="F36" s="50">
        <v>32</v>
      </c>
      <c r="G36" s="45" t="s">
        <v>9</v>
      </c>
      <c r="H36" s="117">
        <v>0.33</v>
      </c>
      <c r="I36" s="71" t="s">
        <v>158</v>
      </c>
      <c r="J36" s="45" t="s">
        <v>9</v>
      </c>
      <c r="K36" s="45" t="s">
        <v>9</v>
      </c>
      <c r="L36" s="45" t="s">
        <v>9</v>
      </c>
      <c r="M36" s="69" t="s">
        <v>9</v>
      </c>
      <c r="N36" s="64"/>
    </row>
    <row r="37" spans="2:14" x14ac:dyDescent="0.35"/>
    <row r="38" spans="2:14" x14ac:dyDescent="0.35"/>
    <row r="39" spans="2:14" x14ac:dyDescent="0.35"/>
    <row r="40" spans="2:14" x14ac:dyDescent="0.35"/>
  </sheetData>
  <mergeCells count="3">
    <mergeCell ref="B20:B27"/>
    <mergeCell ref="B28:B36"/>
    <mergeCell ref="B7:B19"/>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dimension ref="A1:T40"/>
  <sheetViews>
    <sheetView showGridLines="0" view="pageBreakPreview" zoomScale="40" zoomScaleNormal="70" zoomScaleSheetLayoutView="40" workbookViewId="0"/>
  </sheetViews>
  <sheetFormatPr defaultColWidth="0" defaultRowHeight="14.5" zeroHeight="1" x14ac:dyDescent="0.35"/>
  <cols>
    <col min="1" max="1" width="6.54296875" customWidth="1"/>
    <col min="2" max="2" width="31.54296875" customWidth="1"/>
    <col min="3" max="3" width="25.7265625" customWidth="1"/>
    <col min="4" max="6" width="21.81640625" customWidth="1"/>
    <col min="7" max="7" width="27.81640625" customWidth="1"/>
    <col min="8" max="9" width="17.453125" hidden="1" customWidth="1"/>
    <col min="10" max="20" width="0" hidden="1" customWidth="1"/>
    <col min="21" max="16384" width="8.7265625" hidden="1"/>
  </cols>
  <sheetData>
    <row r="1" spans="2:20" x14ac:dyDescent="0.35"/>
    <row r="2" spans="2:20" x14ac:dyDescent="0.35"/>
    <row r="3" spans="2:20" s="3" customFormat="1" ht="16.5" x14ac:dyDescent="0.35">
      <c r="B3" s="25" t="s">
        <v>160</v>
      </c>
      <c r="C3" s="25"/>
      <c r="D3" s="25"/>
      <c r="E3" s="25"/>
      <c r="F3" s="26"/>
      <c r="G3"/>
      <c r="H3"/>
      <c r="I3"/>
      <c r="J3"/>
      <c r="K3"/>
      <c r="L3"/>
      <c r="M3"/>
      <c r="N3"/>
      <c r="O3"/>
      <c r="P3"/>
      <c r="Q3"/>
      <c r="R3"/>
      <c r="T3"/>
    </row>
    <row r="4" spans="2:20" x14ac:dyDescent="0.35"/>
    <row r="5" spans="2:20" x14ac:dyDescent="0.35"/>
    <row r="6" spans="2:20" ht="50" thickBot="1" x14ac:dyDescent="0.4">
      <c r="B6" s="34" t="s">
        <v>92</v>
      </c>
      <c r="C6" s="2" t="s">
        <v>34</v>
      </c>
      <c r="D6" s="2" t="s">
        <v>35</v>
      </c>
      <c r="E6" s="2" t="s">
        <v>36</v>
      </c>
      <c r="F6" s="2" t="s">
        <v>161</v>
      </c>
    </row>
    <row r="7" spans="2:20" ht="17" thickBot="1" x14ac:dyDescent="0.4">
      <c r="B7" s="94" t="s">
        <v>135</v>
      </c>
      <c r="C7" s="95"/>
      <c r="D7" s="96">
        <v>3431</v>
      </c>
      <c r="E7" s="96">
        <v>8240</v>
      </c>
      <c r="F7" s="97" t="s">
        <v>162</v>
      </c>
    </row>
    <row r="8" spans="2:20" ht="17" thickBot="1" x14ac:dyDescent="0.4">
      <c r="B8" s="98" t="s">
        <v>19</v>
      </c>
      <c r="C8" s="99" t="s">
        <v>163</v>
      </c>
      <c r="D8" s="96">
        <v>200</v>
      </c>
      <c r="E8" s="96">
        <v>400</v>
      </c>
      <c r="F8" s="97" t="s">
        <v>162</v>
      </c>
    </row>
    <row r="9" spans="2:20" ht="20" x14ac:dyDescent="0.35">
      <c r="B9" s="285" t="s">
        <v>164</v>
      </c>
      <c r="C9" s="102" t="s">
        <v>128</v>
      </c>
      <c r="D9" s="103">
        <v>311</v>
      </c>
      <c r="E9" s="103" t="s">
        <v>9</v>
      </c>
      <c r="F9" s="104" t="s">
        <v>162</v>
      </c>
    </row>
    <row r="10" spans="2:20" ht="20" x14ac:dyDescent="0.35">
      <c r="B10" s="286"/>
      <c r="C10" s="41" t="s">
        <v>59</v>
      </c>
      <c r="D10" s="60">
        <v>60</v>
      </c>
      <c r="E10" s="60" t="s">
        <v>9</v>
      </c>
      <c r="F10" s="105" t="s">
        <v>162</v>
      </c>
    </row>
    <row r="11" spans="2:20" ht="20.5" thickBot="1" x14ac:dyDescent="0.4">
      <c r="B11" s="287"/>
      <c r="C11" s="106" t="s">
        <v>165</v>
      </c>
      <c r="D11" s="107">
        <f>SUM(D9:D10)</f>
        <v>371</v>
      </c>
      <c r="E11" s="107" t="s">
        <v>9</v>
      </c>
      <c r="F11" s="109" t="s">
        <v>162</v>
      </c>
    </row>
    <row r="12" spans="2:20" ht="17" thickBot="1" x14ac:dyDescent="0.4">
      <c r="B12" s="94" t="s">
        <v>18</v>
      </c>
      <c r="C12" s="95"/>
      <c r="D12" s="96">
        <v>128</v>
      </c>
      <c r="E12" s="96">
        <v>932</v>
      </c>
      <c r="F12" s="97" t="s">
        <v>162</v>
      </c>
    </row>
    <row r="13" spans="2:20" ht="16.5" x14ac:dyDescent="0.35">
      <c r="B13" s="100" t="s">
        <v>23</v>
      </c>
      <c r="C13" s="101"/>
      <c r="D13" s="118">
        <f>SUM(D7,D8,D12,D11)</f>
        <v>4130</v>
      </c>
      <c r="E13" s="118">
        <f>SUM(E7,E8,E12,E11)</f>
        <v>9572</v>
      </c>
      <c r="F13" s="93"/>
    </row>
    <row r="14" spans="2:20" x14ac:dyDescent="0.35"/>
    <row r="15" spans="2:20" x14ac:dyDescent="0.35"/>
    <row r="16" spans="2:20" x14ac:dyDescent="0.35"/>
    <row r="17" spans="2:6" ht="16.5" x14ac:dyDescent="0.35">
      <c r="B17" s="25" t="s">
        <v>166</v>
      </c>
      <c r="C17" s="25"/>
      <c r="D17" s="25"/>
      <c r="E17" s="25"/>
      <c r="F17" s="26"/>
    </row>
    <row r="18" spans="2:6" x14ac:dyDescent="0.35"/>
    <row r="19" spans="2:6" x14ac:dyDescent="0.35"/>
    <row r="20" spans="2:6" ht="50" thickBot="1" x14ac:dyDescent="0.4">
      <c r="B20" s="34" t="s">
        <v>92</v>
      </c>
      <c r="C20" s="2" t="s">
        <v>34</v>
      </c>
      <c r="D20" s="2" t="s">
        <v>35</v>
      </c>
      <c r="E20" s="2" t="s">
        <v>36</v>
      </c>
      <c r="F20" s="2" t="s">
        <v>161</v>
      </c>
    </row>
    <row r="21" spans="2:6" ht="17" thickBot="1" x14ac:dyDescent="0.4">
      <c r="B21" s="94" t="s">
        <v>135</v>
      </c>
      <c r="C21" s="95"/>
      <c r="D21" s="96">
        <v>9973</v>
      </c>
      <c r="E21" s="96">
        <v>6285</v>
      </c>
      <c r="F21" s="97" t="s">
        <v>162</v>
      </c>
    </row>
    <row r="22" spans="2:6" ht="20" x14ac:dyDescent="0.35">
      <c r="B22" s="285" t="s">
        <v>19</v>
      </c>
      <c r="C22" s="110" t="s">
        <v>163</v>
      </c>
      <c r="D22" s="111">
        <v>61</v>
      </c>
      <c r="E22" s="111" t="s">
        <v>9</v>
      </c>
      <c r="F22" s="112" t="s">
        <v>167</v>
      </c>
    </row>
    <row r="23" spans="2:6" ht="20.5" thickBot="1" x14ac:dyDescent="0.4">
      <c r="B23" s="286"/>
      <c r="C23" s="113" t="s">
        <v>65</v>
      </c>
      <c r="D23" s="108">
        <v>500</v>
      </c>
      <c r="E23" s="108">
        <v>60</v>
      </c>
      <c r="F23" s="109" t="s">
        <v>162</v>
      </c>
    </row>
    <row r="24" spans="2:6" ht="20.5" thickBot="1" x14ac:dyDescent="0.4">
      <c r="B24" s="287"/>
      <c r="C24" s="106" t="s">
        <v>177</v>
      </c>
      <c r="D24" s="52">
        <f>SUM(D22:D23)</f>
        <v>561</v>
      </c>
      <c r="E24" s="52">
        <f>SUM(E22:E23)</f>
        <v>60</v>
      </c>
      <c r="F24" s="207"/>
    </row>
    <row r="25" spans="2:6" ht="20" x14ac:dyDescent="0.35">
      <c r="B25" s="285" t="s">
        <v>164</v>
      </c>
      <c r="C25" s="102" t="s">
        <v>128</v>
      </c>
      <c r="D25" s="103">
        <v>215</v>
      </c>
      <c r="E25" s="103" t="s">
        <v>9</v>
      </c>
      <c r="F25" s="104" t="s">
        <v>168</v>
      </c>
    </row>
    <row r="26" spans="2:6" ht="20" x14ac:dyDescent="0.35">
      <c r="B26" s="286"/>
      <c r="C26" s="41" t="s">
        <v>59</v>
      </c>
      <c r="D26" s="60">
        <v>180</v>
      </c>
      <c r="E26" s="60" t="s">
        <v>9</v>
      </c>
      <c r="F26" s="105" t="s">
        <v>162</v>
      </c>
    </row>
    <row r="27" spans="2:6" ht="20" x14ac:dyDescent="0.35">
      <c r="B27" s="286"/>
      <c r="C27" s="72" t="s">
        <v>125</v>
      </c>
      <c r="D27" s="60">
        <v>200</v>
      </c>
      <c r="E27" s="60" t="s">
        <v>9</v>
      </c>
      <c r="F27" s="114" t="s">
        <v>167</v>
      </c>
    </row>
    <row r="28" spans="2:6" ht="20.5" thickBot="1" x14ac:dyDescent="0.4">
      <c r="B28" s="287"/>
      <c r="C28" s="106" t="s">
        <v>165</v>
      </c>
      <c r="D28" s="107">
        <f>SUM(D25:D27)</f>
        <v>595</v>
      </c>
      <c r="E28" s="108" t="s">
        <v>9</v>
      </c>
      <c r="F28" s="109" t="s">
        <v>168</v>
      </c>
    </row>
    <row r="29" spans="2:6" ht="17" thickBot="1" x14ac:dyDescent="0.4">
      <c r="B29" s="94" t="s">
        <v>18</v>
      </c>
      <c r="C29" s="95"/>
      <c r="D29" s="96">
        <v>747</v>
      </c>
      <c r="E29" s="96">
        <v>6082</v>
      </c>
      <c r="F29" s="97" t="s">
        <v>168</v>
      </c>
    </row>
    <row r="30" spans="2:6" ht="16.5" x14ac:dyDescent="0.35">
      <c r="B30" s="100" t="s">
        <v>23</v>
      </c>
      <c r="C30" s="101"/>
      <c r="D30" s="118">
        <f>SUM(D21,D24,D28,D29)</f>
        <v>11876</v>
      </c>
      <c r="E30" s="118">
        <f>SUM(E21,E24,E28,E29)</f>
        <v>12427</v>
      </c>
      <c r="F30" s="93"/>
    </row>
    <row r="31" spans="2:6" x14ac:dyDescent="0.35"/>
    <row r="32" spans="2:6" x14ac:dyDescent="0.35"/>
    <row r="33" x14ac:dyDescent="0.35"/>
    <row r="34" x14ac:dyDescent="0.35"/>
    <row r="35" x14ac:dyDescent="0.35"/>
    <row r="36" x14ac:dyDescent="0.35"/>
    <row r="37" x14ac:dyDescent="0.35"/>
    <row r="38" x14ac:dyDescent="0.35"/>
    <row r="39" x14ac:dyDescent="0.35"/>
    <row r="40" x14ac:dyDescent="0.35"/>
  </sheetData>
  <mergeCells count="3">
    <mergeCell ref="B25:B28"/>
    <mergeCell ref="B9:B11"/>
    <mergeCell ref="B22:B24"/>
  </mergeCells>
  <pageMargins left="0.7" right="0.7" top="0.75" bottom="0.75" header="0.3" footer="0.3"/>
  <pageSetup paperSize="9" scale="68" orientation="portrait" r:id="rId1"/>
  <ignoredErrors>
    <ignoredError sqref="D11"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dimension ref="A1:U38"/>
  <sheetViews>
    <sheetView showGridLines="0" view="pageBreakPreview" zoomScale="40" zoomScaleNormal="70" zoomScaleSheetLayoutView="40" workbookViewId="0"/>
  </sheetViews>
  <sheetFormatPr defaultColWidth="0" defaultRowHeight="14.5" zeroHeight="1" x14ac:dyDescent="0.35"/>
  <cols>
    <col min="1" max="21" width="8.7265625" customWidth="1"/>
    <col min="22"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12" ma:contentTypeDescription="Create a new document." ma:contentTypeScope="" ma:versionID="7785918635c778ce3a093b718c45698e">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fee92b6a8a5e207eea3f1d0ff78bb277"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94f9124f-5bc2-47a3-992c-8204df2fe239"/>
    <ds:schemaRef ds:uri="4e3014a7-3d34-4e96-96e2-8dfbee3715b4"/>
  </ds:schemaRefs>
</ds:datastoreItem>
</file>

<file path=customXml/itemProps2.xml><?xml version="1.0" encoding="utf-8"?>
<ds:datastoreItem xmlns:ds="http://schemas.openxmlformats.org/officeDocument/2006/customXml" ds:itemID="{941A131B-6A9B-4044-9D5E-15CDAF94F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6309CE-DADF-4828-BD10-15E085AD37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Dan Politi</cp:lastModifiedBy>
  <cp:revision/>
  <dcterms:created xsi:type="dcterms:W3CDTF">2023-02-13T11:51:03Z</dcterms:created>
  <dcterms:modified xsi:type="dcterms:W3CDTF">2023-05-10T15:35:27Z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