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המרכז להנגשת מידע\לקוחות\A-2-Z\2023\מרץ 2023\enlight\נגיש\EXCEL\"/>
    </mc:Choice>
  </mc:AlternateContent>
  <xr:revisionPtr revIDLastSave="0" documentId="13_ncr:1_{8CC58BEC-376E-4F15-A341-1CD62BCADF48}" xr6:coauthVersionLast="47" xr6:coauthVersionMax="47" xr10:uidLastSave="{00000000-0000-0000-0000-000000000000}"/>
  <bookViews>
    <workbookView xWindow="-120" yWindow="-120" windowWidth="29040" windowHeight="15840" tabRatio="890" xr2:uid="{3FE62D0C-8133-45CC-8A4A-DA0A26F011DF}"/>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externalReferences>
    <externalReference r:id="rId7"/>
    <externalReference r:id="rId8"/>
  </externalReferences>
  <definedNames>
    <definedName name="dmem">[1]General!$C$8</definedName>
    <definedName name="FX_AVG_Euro">'Mature Portfolio Financials'!$C$98</definedName>
    <definedName name="FX_AVG_Nis">'Mature Portfolio Financials'!$D$98</definedName>
    <definedName name="FX_Euro" localSheetId="0">'[2]Mature Portfolio Financials'!$D$94</definedName>
    <definedName name="FX_Euro">'Mature Portfolio Financials'!$C$94</definedName>
    <definedName name="FX_Nis" localSheetId="0">'[2]Mature Portfolio Financials'!$E$94</definedName>
    <definedName name="FX_Nis">'Mature Portfolio Financials'!$D$94</definedName>
    <definedName name="_xlnm.Print_Area" localSheetId="4">'Adv. Dev and Dev. Portfolio'!$A$1:$E$30</definedName>
    <definedName name="_xlnm.Print_Area" localSheetId="2">'Mature Portfolio Financials'!$A$1:$P$106</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5" l="1"/>
  <c r="C13" i="5"/>
  <c r="D29" i="5" l="1"/>
  <c r="C29" i="5"/>
  <c r="I45" i="1"/>
  <c r="I47" i="1" s="1"/>
  <c r="G47" i="1"/>
  <c r="G45" i="1"/>
  <c r="D45" i="1"/>
  <c r="D47" i="1" s="1"/>
  <c r="C45" i="1"/>
  <c r="C47" i="1" s="1"/>
  <c r="K12" i="1"/>
  <c r="J12" i="1"/>
  <c r="I12" i="1"/>
  <c r="H12" i="1"/>
  <c r="G12" i="1"/>
  <c r="F12" i="1"/>
  <c r="E12" i="1"/>
  <c r="D12" i="1"/>
  <c r="C12" i="1"/>
  <c r="B12" i="1"/>
  <c r="B14" i="1" s="1"/>
  <c r="K16" i="1" l="1"/>
  <c r="K18" i="1" s="1"/>
  <c r="K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E3" authorId="0" shapeId="0" xr:uid="{AA89DAB6-E858-4FEF-BD2E-A8646A289475}">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@Tom Vaknin לעדכן מספרים לאור השינויים</t>
      </text>
    </comment>
  </commentList>
</comments>
</file>

<file path=xl/sharedStrings.xml><?xml version="1.0" encoding="utf-8"?>
<sst xmlns="http://schemas.openxmlformats.org/spreadsheetml/2006/main" count="552" uniqueCount="239">
  <si>
    <t>Country</t>
  </si>
  <si>
    <t>MW</t>
  </si>
  <si>
    <t>Reported Revenue*</t>
  </si>
  <si>
    <t>Israel</t>
  </si>
  <si>
    <t>Western Europe</t>
  </si>
  <si>
    <t>Spain</t>
  </si>
  <si>
    <t>CEE</t>
  </si>
  <si>
    <t>Hungary</t>
  </si>
  <si>
    <t>Projects Under Construction</t>
  </si>
  <si>
    <t>MWh</t>
  </si>
  <si>
    <t>United States</t>
  </si>
  <si>
    <t>Central and Eastern Europe</t>
  </si>
  <si>
    <t>Total</t>
  </si>
  <si>
    <t>Segment Information: Operational Projects</t>
  </si>
  <si>
    <t>Generation
(GWh)</t>
  </si>
  <si>
    <t>Segment Adjusted 
EBITDA</t>
  </si>
  <si>
    <t>Operational Project Segments</t>
  </si>
  <si>
    <t>Asset Level Return on Project Costs</t>
  </si>
  <si>
    <t>Key Commentary</t>
  </si>
  <si>
    <t>Total Consolidated Q4 Segment Adjusted EBITDA</t>
  </si>
  <si>
    <t>Annualized Consolidated Adjusted EBITDA</t>
  </si>
  <si>
    <t>Total Consolidated Projects</t>
  </si>
  <si>
    <t>Unconsolidated Projects at share</t>
  </si>
  <si>
    <t>Atrisco Solar</t>
  </si>
  <si>
    <t>Est. Equity Required (%)</t>
  </si>
  <si>
    <t xml:space="preserve">Total </t>
  </si>
  <si>
    <t>Apex Solar</t>
  </si>
  <si>
    <t>Reported Revenue</t>
  </si>
  <si>
    <t>Genesis Wind</t>
  </si>
  <si>
    <t>H1 2024</t>
  </si>
  <si>
    <t>H1 2023</t>
  </si>
  <si>
    <t>Est.
COD</t>
  </si>
  <si>
    <t>H2 2024</t>
  </si>
  <si>
    <t>H2 2023</t>
  </si>
  <si>
    <t>Corporate PPAs to be signed under new regulation in Israel; gradual COD over 2024</t>
  </si>
  <si>
    <t>CoBar Complex</t>
  </si>
  <si>
    <t>Gecama Solar</t>
  </si>
  <si>
    <t>Rustic Hills 1&amp; 2</t>
  </si>
  <si>
    <t>MW Deployment</t>
  </si>
  <si>
    <t>Solar &amp; storage addition to Gecama wind</t>
  </si>
  <si>
    <t>H1 2025</t>
  </si>
  <si>
    <t>-</t>
  </si>
  <si>
    <t>Faraday A under contract to be sold at $180,000-$220,000 per MW; excluded from MW</t>
  </si>
  <si>
    <t>Consolidated Projects</t>
  </si>
  <si>
    <t>Operational Projects that have been Operational for Less than a Full Year</t>
  </si>
  <si>
    <t>AC/DC</t>
  </si>
  <si>
    <t>Gecama  (full COD Aug '22)</t>
  </si>
  <si>
    <t>Emek Habacha (COD April '22)</t>
  </si>
  <si>
    <t xml:space="preserve"> </t>
  </si>
  <si>
    <t>Segment</t>
  </si>
  <si>
    <t>Technology</t>
  </si>
  <si>
    <t>Italy</t>
  </si>
  <si>
    <t>U.S.</t>
  </si>
  <si>
    <t>PV</t>
  </si>
  <si>
    <r>
      <t xml:space="preserve">Advanced development portfolio </t>
    </r>
    <r>
      <rPr>
        <b/>
        <sz val="11"/>
        <color theme="0"/>
        <rFont val="Heebo"/>
      </rPr>
      <t xml:space="preserve">(due to commence construction within 13-24 months) </t>
    </r>
  </si>
  <si>
    <t>Additional data on Mature Portfolio</t>
  </si>
  <si>
    <t>Ownership %</t>
  </si>
  <si>
    <t>Indexed PPA?</t>
  </si>
  <si>
    <t>Tariff ($/MWh)</t>
  </si>
  <si>
    <t>Operational</t>
  </si>
  <si>
    <t>Northwestern</t>
  </si>
  <si>
    <t xml:space="preserve"> PNM Resources</t>
  </si>
  <si>
    <t>Israeli Electric Company</t>
  </si>
  <si>
    <t>Yes</t>
  </si>
  <si>
    <t>No</t>
  </si>
  <si>
    <t>Merchant</t>
  </si>
  <si>
    <r>
      <t>Development portfolio</t>
    </r>
    <r>
      <rPr>
        <b/>
        <sz val="11"/>
        <color theme="0"/>
        <rFont val="Heebo"/>
      </rPr>
      <t xml:space="preserve"> (rest of portfolio)</t>
    </r>
  </si>
  <si>
    <t>Installed Capacity (MW)
Dec-2022</t>
  </si>
  <si>
    <t>Est. First Full Year Revenue</t>
  </si>
  <si>
    <t>Bjorn (initial COD October '22)</t>
  </si>
  <si>
    <t>Generation Capacity 
(MW)</t>
  </si>
  <si>
    <t>Storage 
Capacity 
(MWh)</t>
  </si>
  <si>
    <t>Under Construction</t>
  </si>
  <si>
    <t>Coggon</t>
  </si>
  <si>
    <t>Gemstone</t>
  </si>
  <si>
    <t>PPA Counterparty</t>
  </si>
  <si>
    <t>Central and Eastern Europe ("CEE")</t>
  </si>
  <si>
    <t>Generation Capacity
(MW)</t>
  </si>
  <si>
    <t>Project Name</t>
  </si>
  <si>
    <t>Mature Portfolio</t>
  </si>
  <si>
    <t>Operating</t>
  </si>
  <si>
    <t>Under construction</t>
  </si>
  <si>
    <t>Tapolca</t>
  </si>
  <si>
    <t>Yatir</t>
  </si>
  <si>
    <t>Date of the financial statements:</t>
  </si>
  <si>
    <t>Euro</t>
  </si>
  <si>
    <t>NIS</t>
  </si>
  <si>
    <t>Est. Tax Equity (% of project cost)</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</si>
  <si>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</si>
  <si>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</si>
  <si>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Emek Habacha</t>
  </si>
  <si>
    <t>Haluziot</t>
  </si>
  <si>
    <t>Sunlight 1+2</t>
  </si>
  <si>
    <t>Israel Solar Projects</t>
  </si>
  <si>
    <t>Picasso</t>
  </si>
  <si>
    <t>Bjorenberget</t>
  </si>
  <si>
    <t>Gecama</t>
  </si>
  <si>
    <t>Tully</t>
  </si>
  <si>
    <t>Sweden</t>
  </si>
  <si>
    <t>Ireland</t>
  </si>
  <si>
    <t>Selac</t>
  </si>
  <si>
    <t>Blacksmith</t>
  </si>
  <si>
    <t>Lukovac</t>
  </si>
  <si>
    <t>Attila</t>
  </si>
  <si>
    <t>Kosovo</t>
  </si>
  <si>
    <t>Serbia</t>
  </si>
  <si>
    <t>Croatia</t>
  </si>
  <si>
    <t>Montana</t>
  </si>
  <si>
    <t>New Mexico</t>
  </si>
  <si>
    <t>Arizona</t>
  </si>
  <si>
    <t>Est. First Full Year EBITDA*</t>
  </si>
  <si>
    <t>PV+ storage 1</t>
  </si>
  <si>
    <t>PV+ storage 2</t>
  </si>
  <si>
    <t>Iowa</t>
  </si>
  <si>
    <t>Michigan</t>
  </si>
  <si>
    <t>Indiana</t>
  </si>
  <si>
    <t>Wind</t>
  </si>
  <si>
    <t>PV + Wind</t>
  </si>
  <si>
    <t>Total CEE</t>
  </si>
  <si>
    <t xml:space="preserve">Pre-Construction Projects
</t>
  </si>
  <si>
    <t>Less: Q4 EBITDA for projects that were not fully operational for Q4</t>
  </si>
  <si>
    <t>Invested capital For projects that were fully operational as of 01 October 2022</t>
  </si>
  <si>
    <t xml:space="preserve">Pre-Construction Projects (due to commence construction within 12 months) </t>
  </si>
  <si>
    <t>Storage Capacity
(MWh)</t>
  </si>
  <si>
    <t>Elektroprivreda Srbije (EPS)</t>
  </si>
  <si>
    <t>Energia Customer Solutions Limited</t>
  </si>
  <si>
    <t>HRVATSKI OPERATOR TRZISTA ENERGIJE d.o.o.</t>
  </si>
  <si>
    <t>MAVIR ZRt.</t>
  </si>
  <si>
    <t>Solar+Storage Cluster 1</t>
  </si>
  <si>
    <t>Solar+Storage Cluster 2</t>
  </si>
  <si>
    <t>18-19</t>
  </si>
  <si>
    <t>10-12</t>
  </si>
  <si>
    <t>Confidential</t>
  </si>
  <si>
    <t>PPA/FIT
Duration (Years)</t>
  </si>
  <si>
    <t> PPA is indexed to the Hungarian consumer price index, less 1%.</t>
  </si>
  <si>
    <t>19-23</t>
  </si>
  <si>
    <t>18-20</t>
  </si>
  <si>
    <t>N/A</t>
  </si>
  <si>
    <t>SRP &amp; APS</t>
  </si>
  <si>
    <r>
      <t>KOSTT SH.A. është Operatori</t>
    </r>
    <r>
      <rPr>
        <sz val="11.5"/>
        <color rgb="FFF1F1F1"/>
        <rFont val="Arial"/>
        <family val="2"/>
        <scheme val="minor"/>
      </rPr>
      <t> </t>
    </r>
    <r>
      <rPr>
        <sz val="11"/>
        <color theme="1"/>
        <rFont val="Arial"/>
        <family val="2"/>
        <scheme val="minor"/>
      </rPr>
      <t xml:space="preserve"> </t>
    </r>
  </si>
  <si>
    <t>Genesis Wind- Expansion</t>
  </si>
  <si>
    <t xml:space="preserve">Total Pre-Construction </t>
  </si>
  <si>
    <t xml:space="preserve">2022 (June till Dec) Average net price of Euro 107 per MWh (after windfall tax)  </t>
  </si>
  <si>
    <t>40%-45%</t>
  </si>
  <si>
    <t>Atrisco Solar (360MW+1,200MWh) commenced construction</t>
  </si>
  <si>
    <t>PV+Storage cluster 2 (163MW+328MWh) commenced construction</t>
  </si>
  <si>
    <t>Under construction: Increase of 0.5GW plus 1.5GWh</t>
  </si>
  <si>
    <t>CoBar Complex (1,200MW plus 824MWh) is expected to commence construction in H2/23</t>
  </si>
  <si>
    <t>Snowflake complex (1,200MW plus 4,000MWh) is expected to commence construction in 2024</t>
  </si>
  <si>
    <t>Cedar Island (960MW plus 1,600MWh) is expected to commence construction in 2024</t>
  </si>
  <si>
    <t>Rustic Hills 1&amp; 2 has advanced into pre-construction status</t>
  </si>
  <si>
    <t>61-62</t>
  </si>
  <si>
    <t>305-427</t>
  </si>
  <si>
    <t>20-25</t>
  </si>
  <si>
    <t>Full COD expected Q2 2023. 11 turbines operational as of Dec-22; 26 as of the date of this release (out of a total of 60 turbines)</t>
  </si>
  <si>
    <t>Financial close is expected in H1/23 and will allow the company to withdraw the excess equity injected</t>
  </si>
  <si>
    <r>
      <rPr>
        <sz val="14"/>
        <color theme="1"/>
        <rFont val="Heebo"/>
      </rPr>
      <t>*</t>
    </r>
    <r>
      <rPr>
        <sz val="13"/>
        <color theme="1"/>
        <rFont val="Heebo"/>
      </rPr>
      <t xml:space="preserve"> In addition to our reported revenue, we generated 2$m of proceeds from the sale of electricity under long terms PPAs which are not treated as revenue (projects treated as Financial Assets) for the fourth quarter ending 31-Dec 2022 and 18$m for the twelve months ending 31-Dec 2022</t>
    </r>
  </si>
  <si>
    <t>Portfolio breakdown</t>
  </si>
  <si>
    <t>Apex is funded through a Sale and LeaseBack (SLB) agreement</t>
  </si>
  <si>
    <r>
      <rPr>
        <sz val="13"/>
        <color theme="0"/>
        <rFont val="Heebo"/>
      </rPr>
      <t>($ millions)</t>
    </r>
    <r>
      <rPr>
        <b/>
        <sz val="13"/>
        <color theme="0"/>
        <rFont val="Heebo"/>
      </rPr>
      <t xml:space="preserve">
Consolidated Projects</t>
    </r>
  </si>
  <si>
    <r>
      <rPr>
        <sz val="13"/>
        <color theme="0"/>
        <rFont val="Heebo"/>
      </rPr>
      <t>($ millions)</t>
    </r>
    <r>
      <rPr>
        <b/>
        <sz val="13"/>
        <color theme="0"/>
        <rFont val="Heebo"/>
      </rPr>
      <t xml:space="preserve">
Major Projects</t>
    </r>
  </si>
  <si>
    <r>
      <rPr>
        <sz val="13"/>
        <color theme="0"/>
        <rFont val="Heebo"/>
      </rPr>
      <t>($ millions)</t>
    </r>
    <r>
      <rPr>
        <b/>
        <sz val="13"/>
        <color theme="0"/>
        <rFont val="Heebo"/>
      </rPr>
      <t xml:space="preserve">
Other Pre-Construction Projects</t>
    </r>
  </si>
  <si>
    <t>25%-30%</t>
  </si>
  <si>
    <t>Wolverine Power Cooperative (Wolverine)</t>
  </si>
  <si>
    <t>Additional 3.2GWh storage potential</t>
  </si>
  <si>
    <t>Pre construction</t>
  </si>
  <si>
    <t>($ thousands)</t>
  </si>
  <si>
    <t>All turbines are erected and commissioning tests have begun</t>
  </si>
  <si>
    <t>Key Portfolio highlights</t>
  </si>
  <si>
    <t>FX rates</t>
  </si>
  <si>
    <t>Central Iowa Power Cooperative (CIPCO)</t>
  </si>
  <si>
    <t>Hoosier Energy &amp; CenterPoint Energy</t>
  </si>
  <si>
    <t>Rev. Structure</t>
  </si>
  <si>
    <t>PPA to be signed</t>
  </si>
  <si>
    <t>Linked PPA</t>
  </si>
  <si>
    <t>Fixed PPA</t>
  </si>
  <si>
    <t>123-129</t>
  </si>
  <si>
    <t>824-866</t>
  </si>
  <si>
    <t>125-131</t>
  </si>
  <si>
    <t>201-212</t>
  </si>
  <si>
    <t>23-24</t>
  </si>
  <si>
    <t>35-37</t>
  </si>
  <si>
    <t>51-53</t>
  </si>
  <si>
    <t>39-41</t>
  </si>
  <si>
    <t>43-45</t>
  </si>
  <si>
    <t>40-42</t>
  </si>
  <si>
    <t>1,529-1,607</t>
  </si>
  <si>
    <t>284-298</t>
  </si>
  <si>
    <t>234-246</t>
  </si>
  <si>
    <t>75-79</t>
  </si>
  <si>
    <t>36-38</t>
  </si>
  <si>
    <t>354-372</t>
  </si>
  <si>
    <t>47-49</t>
  </si>
  <si>
    <t>69-73</t>
  </si>
  <si>
    <t>470-494</t>
  </si>
  <si>
    <t>509-535</t>
  </si>
  <si>
    <t>11-12</t>
  </si>
  <si>
    <t>16-17</t>
  </si>
  <si>
    <t>13-14</t>
  </si>
  <si>
    <t>30-32</t>
  </si>
  <si>
    <t>22-23</t>
  </si>
  <si>
    <t>8-9</t>
  </si>
  <si>
    <t>38-40</t>
  </si>
  <si>
    <t>29-30</t>
  </si>
  <si>
    <t>44-46</t>
  </si>
  <si>
    <t>96-102</t>
  </si>
  <si>
    <t>165-172</t>
  </si>
  <si>
    <t>168-175</t>
  </si>
  <si>
    <t>34-35</t>
  </si>
  <si>
    <t>116-121</t>
  </si>
  <si>
    <t>119-124</t>
  </si>
  <si>
    <t>580 MW  already contracted under 18-20 years PPA, remainder under negotiation
Potential for additional storage of 3.2 GWh in the future
COD throughout 2025</t>
  </si>
  <si>
    <t>Average for the 12 months period ended:</t>
  </si>
  <si>
    <t>December 2022</t>
  </si>
  <si>
    <t>December 2021</t>
  </si>
  <si>
    <t>Average for the 3 months period ended:</t>
  </si>
  <si>
    <t>Est. operational capacity (MW)</t>
  </si>
  <si>
    <t>As of 31st December 2022</t>
  </si>
  <si>
    <t>As of 31st December 2021</t>
  </si>
  <si>
    <t>Pre-construction: Increase of 0.9GW plus 0.8GWh</t>
  </si>
  <si>
    <t xml:space="preserve">Advanced development: Increase of 1.1GW and 4GWh </t>
  </si>
  <si>
    <t>1,651-1,717</t>
  </si>
  <si>
    <t>1,686-1,754</t>
  </si>
  <si>
    <t>152-160</t>
  </si>
  <si>
    <t>2,556-2,686</t>
  </si>
  <si>
    <t>192-203</t>
  </si>
  <si>
    <t>(1142)</t>
  </si>
  <si>
    <t>Legal Disclaimer</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</si>
  <si>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</si>
  <si>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</si>
  <si>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</si>
  <si>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</si>
  <si>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</si>
  <si>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r>
      <rPr>
        <b/>
        <sz val="12"/>
        <color rgb="FF132547"/>
        <rFont val="Heebo"/>
      </rPr>
      <t>Non-IFRS Financial Metrics</t>
    </r>
    <r>
      <rPr>
        <sz val="12"/>
        <color rgb="FF132547"/>
        <rFont val="Heebo"/>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</si>
  <si>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3 Months ended December 31, 2022</t>
  </si>
  <si>
    <t>Twelve Months ended December 31, 2022</t>
  </si>
  <si>
    <t>Est. Total 
Project Cost</t>
  </si>
  <si>
    <t>Capital Invested as of Dec. 31, 2022</t>
  </si>
  <si>
    <t>Equity Invested as of Dec.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</si>
</sst>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00;[Red]\-&quot;₪&quot;#,##0.00"/>
    <numFmt numFmtId="166" formatCode="0.0%"/>
    <numFmt numFmtId="167" formatCode="#,##0.0"/>
  </numFmts>
  <fonts count="33" x14ac:knownFonts="1">
    <font>
      <sz val="11"/>
      <color theme="1"/>
      <name val="Arial"/>
      <family val="2"/>
      <scheme val="minor"/>
    </font>
    <font>
      <sz val="13"/>
      <color theme="0"/>
      <name val="Heebo"/>
    </font>
    <font>
      <b/>
      <sz val="13"/>
      <color theme="0"/>
      <name val="Heebo"/>
    </font>
    <font>
      <sz val="13"/>
      <name val="Heebo"/>
    </font>
    <font>
      <b/>
      <sz val="13"/>
      <name val="Heebo"/>
    </font>
    <font>
      <sz val="13"/>
      <color theme="1"/>
      <name val="Heebo"/>
    </font>
    <font>
      <b/>
      <sz val="13"/>
      <color theme="1"/>
      <name val="Heebo"/>
    </font>
    <font>
      <sz val="13"/>
      <name val="Heebo"/>
    </font>
    <font>
      <b/>
      <sz val="13"/>
      <name val="Heebo"/>
    </font>
    <font>
      <sz val="13"/>
      <color theme="1"/>
      <name val="Heebo"/>
    </font>
    <font>
      <b/>
      <sz val="13"/>
      <color theme="0"/>
      <name val="Heebo"/>
    </font>
    <font>
      <sz val="14"/>
      <color theme="1"/>
      <name val="Heebo"/>
    </font>
    <font>
      <b/>
      <sz val="11"/>
      <color theme="0"/>
      <name val="Heebo"/>
    </font>
    <font>
      <sz val="14"/>
      <color theme="1"/>
      <name val="Arial"/>
      <family val="2"/>
      <scheme val="minor"/>
    </font>
    <font>
      <u/>
      <sz val="14"/>
      <color theme="1"/>
      <name val="Arial"/>
      <family val="2"/>
      <scheme val="minor"/>
    </font>
    <font>
      <sz val="11"/>
      <color theme="1"/>
      <name val="Arial"/>
      <family val="2"/>
      <scheme val="minor"/>
    </font>
    <font>
      <i/>
      <sz val="13"/>
      <color theme="0"/>
      <name val="Heebo"/>
    </font>
    <font>
      <sz val="11.5"/>
      <color rgb="FFF1F1F1"/>
      <name val="Arial"/>
      <family val="2"/>
      <scheme val="minor"/>
    </font>
    <font>
      <b/>
      <sz val="13.2"/>
      <color rgb="FF333333"/>
      <name val="Arial"/>
      <family val="2"/>
    </font>
    <font>
      <b/>
      <sz val="7"/>
      <color rgb="FF333333"/>
      <name val="Arial"/>
      <family val="2"/>
    </font>
    <font>
      <sz val="11"/>
      <color theme="1"/>
      <name val="Arial"/>
      <family val="2"/>
    </font>
    <font>
      <sz val="11"/>
      <color theme="1"/>
      <name val="Arial"/>
      <family val="2"/>
      <charset val="177"/>
      <scheme val="minor"/>
    </font>
    <font>
      <sz val="13"/>
      <color theme="0"/>
      <name val="Heebo"/>
    </font>
    <font>
      <sz val="13"/>
      <color theme="1"/>
      <name val="Heebo"/>
    </font>
    <font>
      <sz val="13"/>
      <name val="Heebo"/>
    </font>
    <font>
      <b/>
      <sz val="13"/>
      <color theme="1"/>
      <name val="Heebo"/>
    </font>
    <font>
      <b/>
      <sz val="13"/>
      <name val="Heebo"/>
    </font>
    <font>
      <sz val="12"/>
      <color theme="1"/>
      <name val="Arial"/>
      <family val="2"/>
      <scheme val="minor"/>
    </font>
    <font>
      <b/>
      <sz val="14"/>
      <color theme="1"/>
      <name val="Arial"/>
      <family val="2"/>
      <scheme val="minor"/>
    </font>
    <font>
      <sz val="12"/>
      <color rgb="FF000000"/>
      <name val="Heebo"/>
    </font>
    <font>
      <sz val="12"/>
      <color rgb="FF132547"/>
      <name val="Heebo"/>
    </font>
    <font>
      <b/>
      <sz val="12"/>
      <color rgb="FF132547"/>
      <name val="Heebo"/>
    </font>
    <font>
      <sz val="11"/>
      <color rgb="FF132547"/>
      <name val="Heebo"/>
    </font>
  </fonts>
  <fills count="8">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indexed="64"/>
      </patternFill>
    </fill>
  </fills>
  <borders count="44">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s>
  <cellStyleXfs count="4">
    <xf numFmtId="0" fontId="0" fillId="0" borderId="0"/>
    <xf numFmtId="9" fontId="15" fillId="0" borderId="0" applyFont="0" applyFill="0" applyBorder="0" applyAlignment="0" applyProtection="0"/>
    <xf numFmtId="0" fontId="21" fillId="0" borderId="0"/>
    <xf numFmtId="0" fontId="15" fillId="0" borderId="0"/>
  </cellStyleXfs>
  <cellXfs count="254">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3" fillId="2" borderId="0" xfId="0" applyFont="1" applyFill="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3" fillId="2" borderId="0" xfId="0" applyFont="1" applyFill="1" applyAlignment="1">
      <alignment horizontal="center" vertical="center"/>
    </xf>
    <xf numFmtId="0" fontId="5" fillId="0" borderId="0" xfId="0" applyFont="1" applyAlignment="1">
      <alignment horizontal="center" vertical="center"/>
    </xf>
    <xf numFmtId="0" fontId="1" fillId="3" borderId="1" xfId="0" applyFont="1" applyFill="1" applyBorder="1" applyAlignment="1">
      <alignment horizontal="centerContinuous" vertical="center" wrapText="1"/>
    </xf>
    <xf numFmtId="0" fontId="2" fillId="3" borderId="11" xfId="0" applyFont="1" applyFill="1" applyBorder="1" applyAlignment="1">
      <alignment horizontal="center" vertical="center" wrapText="1"/>
    </xf>
    <xf numFmtId="0" fontId="3" fillId="2" borderId="5" xfId="0" applyFont="1" applyFill="1" applyBorder="1" applyAlignment="1">
      <alignment horizontal="center" vertical="center"/>
    </xf>
    <xf numFmtId="17" fontId="3" fillId="2" borderId="5" xfId="0" applyNumberFormat="1" applyFont="1" applyFill="1" applyBorder="1" applyAlignment="1">
      <alignment horizontal="center" vertical="center"/>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2" fontId="3" fillId="2" borderId="0" xfId="0" applyNumberFormat="1" applyFont="1" applyFill="1" applyAlignment="1">
      <alignment horizontal="center" vertical="center"/>
    </xf>
    <xf numFmtId="1" fontId="3" fillId="2" borderId="0" xfId="0" applyNumberFormat="1" applyFont="1" applyFill="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2" fillId="0" borderId="0" xfId="0" applyFont="1" applyAlignment="1">
      <alignment vertical="center"/>
    </xf>
    <xf numFmtId="0" fontId="1" fillId="0" borderId="0" xfId="0" applyFont="1" applyAlignment="1">
      <alignment vertical="center"/>
    </xf>
    <xf numFmtId="165"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horizontal="centerContinuous" vertical="center"/>
    </xf>
    <xf numFmtId="0" fontId="5" fillId="0" borderId="0" xfId="0" applyFont="1" applyAlignment="1">
      <alignment horizontal="centerContinuous" vertical="center"/>
    </xf>
    <xf numFmtId="0" fontId="6" fillId="0" borderId="1" xfId="0" applyFont="1" applyBorder="1" applyAlignment="1">
      <alignment vertical="center"/>
    </xf>
    <xf numFmtId="0" fontId="5" fillId="0" borderId="12" xfId="0" applyFont="1" applyBorder="1" applyAlignment="1">
      <alignment vertical="center"/>
    </xf>
    <xf numFmtId="0" fontId="3" fillId="2" borderId="8" xfId="0" applyFont="1" applyFill="1" applyBorder="1" applyAlignment="1">
      <alignment horizontal="center" vertical="center"/>
    </xf>
    <xf numFmtId="0" fontId="6" fillId="5" borderId="9" xfId="0" applyFont="1" applyFill="1" applyBorder="1" applyAlignment="1">
      <alignment vertical="center"/>
    </xf>
    <xf numFmtId="0" fontId="5" fillId="5" borderId="2" xfId="0" applyFont="1" applyFill="1" applyBorder="1" applyAlignment="1">
      <alignment vertical="center"/>
    </xf>
    <xf numFmtId="0" fontId="4" fillId="2" borderId="1" xfId="0" applyFont="1" applyFill="1" applyBorder="1" applyAlignment="1">
      <alignment vertical="center"/>
    </xf>
    <xf numFmtId="1" fontId="3" fillId="2" borderId="1" xfId="0" applyNumberFormat="1" applyFont="1" applyFill="1" applyBorder="1" applyAlignment="1">
      <alignment horizontal="center" vertical="center"/>
    </xf>
    <xf numFmtId="0" fontId="8" fillId="2" borderId="2" xfId="0" applyFont="1" applyFill="1" applyBorder="1" applyAlignment="1">
      <alignment vertical="center"/>
    </xf>
    <xf numFmtId="0" fontId="10" fillId="4" borderId="0" xfId="0" applyFont="1" applyFill="1" applyAlignment="1">
      <alignment vertical="center"/>
    </xf>
    <xf numFmtId="17" fontId="7" fillId="2" borderId="12" xfId="0" applyNumberFormat="1" applyFont="1" applyFill="1" applyBorder="1" applyAlignment="1">
      <alignment horizontal="center" vertical="center"/>
    </xf>
    <xf numFmtId="0" fontId="5" fillId="0" borderId="1" xfId="0" applyFont="1" applyBorder="1" applyAlignment="1">
      <alignment horizontal="left" vertical="center" wrapText="1"/>
    </xf>
    <xf numFmtId="0" fontId="7" fillId="0" borderId="0" xfId="0" applyFont="1" applyAlignment="1">
      <alignment vertical="center" wrapText="1"/>
    </xf>
    <xf numFmtId="0" fontId="7" fillId="2" borderId="5" xfId="0" applyFont="1" applyFill="1" applyBorder="1" applyAlignment="1">
      <alignment vertical="center"/>
    </xf>
    <xf numFmtId="0" fontId="1" fillId="3" borderId="0" xfId="0" applyFont="1" applyFill="1" applyAlignment="1">
      <alignment horizontal="center" vertical="center"/>
    </xf>
    <xf numFmtId="0" fontId="4" fillId="2" borderId="14" xfId="0" applyFont="1" applyFill="1" applyBorder="1" applyAlignment="1">
      <alignment vertical="center"/>
    </xf>
    <xf numFmtId="0" fontId="6" fillId="5" borderId="6" xfId="0" applyFont="1" applyFill="1" applyBorder="1" applyAlignment="1">
      <alignment vertical="center"/>
    </xf>
    <xf numFmtId="0" fontId="5" fillId="5" borderId="1" xfId="0" applyFont="1" applyFill="1" applyBorder="1" applyAlignment="1">
      <alignment vertical="center"/>
    </xf>
    <xf numFmtId="0" fontId="3" fillId="2" borderId="15" xfId="0" applyFont="1" applyFill="1" applyBorder="1" applyAlignment="1">
      <alignment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0" xfId="0" applyFont="1" applyAlignment="1">
      <alignment horizontal="left" vertical="center" indent="2"/>
    </xf>
    <xf numFmtId="0" fontId="5" fillId="0" borderId="8" xfId="0" applyFont="1" applyBorder="1" applyAlignment="1">
      <alignment vertical="center"/>
    </xf>
    <xf numFmtId="0" fontId="4" fillId="0" borderId="8" xfId="0" applyFont="1" applyBorder="1" applyAlignment="1">
      <alignment vertical="center"/>
    </xf>
    <xf numFmtId="0" fontId="7" fillId="0" borderId="8" xfId="0" applyFont="1" applyBorder="1" applyAlignment="1">
      <alignment vertical="center" wrapText="1"/>
    </xf>
    <xf numFmtId="0" fontId="0" fillId="0" borderId="8" xfId="0" applyBorder="1"/>
    <xf numFmtId="0" fontId="5" fillId="0" borderId="12" xfId="0" applyFont="1" applyBorder="1" applyAlignment="1">
      <alignment horizontal="left" vertical="center" indent="2"/>
    </xf>
    <xf numFmtId="0" fontId="2" fillId="4" borderId="0" xfId="0" applyFont="1" applyFill="1" applyAlignment="1">
      <alignment horizontal="left" vertical="center"/>
    </xf>
    <xf numFmtId="17" fontId="3" fillId="2" borderId="6" xfId="0" applyNumberFormat="1" applyFont="1" applyFill="1" applyBorder="1" applyAlignment="1">
      <alignment horizontal="center"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5" xfId="0" applyFont="1" applyBorder="1" applyAlignment="1">
      <alignment vertical="center"/>
    </xf>
    <xf numFmtId="3" fontId="3" fillId="2" borderId="0" xfId="0" applyNumberFormat="1" applyFont="1" applyFill="1" applyAlignment="1">
      <alignment horizontal="center" vertical="center"/>
    </xf>
    <xf numFmtId="3" fontId="3" fillId="2" borderId="8" xfId="0" applyNumberFormat="1" applyFont="1" applyFill="1" applyBorder="1" applyAlignment="1">
      <alignment horizontal="center" vertical="center"/>
    </xf>
    <xf numFmtId="0" fontId="5" fillId="0" borderId="6" xfId="0" applyFont="1" applyBorder="1" applyAlignment="1">
      <alignment vertical="center"/>
    </xf>
    <xf numFmtId="0" fontId="9" fillId="0" borderId="1" xfId="0" applyFont="1" applyBorder="1" applyAlignment="1">
      <alignment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3" fontId="5" fillId="5" borderId="2" xfId="0" applyNumberFormat="1" applyFont="1" applyFill="1" applyBorder="1" applyAlignment="1">
      <alignment horizontal="center" vertical="center"/>
    </xf>
    <xf numFmtId="0" fontId="13" fillId="0" borderId="0" xfId="0" applyFont="1"/>
    <xf numFmtId="0" fontId="14" fillId="0" borderId="0" xfId="0" applyFont="1"/>
    <xf numFmtId="0" fontId="13" fillId="0" borderId="0" xfId="0" applyFont="1" applyAlignment="1">
      <alignment horizontal="center"/>
    </xf>
    <xf numFmtId="0" fontId="13" fillId="0" borderId="13" xfId="0" applyFont="1" applyBorder="1" applyAlignment="1">
      <alignment horizontal="center"/>
    </xf>
    <xf numFmtId="0" fontId="6" fillId="0" borderId="13" xfId="0" applyFont="1" applyBorder="1" applyAlignment="1">
      <alignment horizontal="center" vertical="center"/>
    </xf>
    <xf numFmtId="0" fontId="3" fillId="2" borderId="14"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4" fillId="2" borderId="2" xfId="0" applyNumberFormat="1" applyFont="1" applyFill="1" applyBorder="1" applyAlignment="1">
      <alignment horizontal="center" vertical="center"/>
    </xf>
    <xf numFmtId="166" fontId="3" fillId="2" borderId="0" xfId="1" applyNumberFormat="1" applyFont="1" applyFill="1" applyAlignment="1">
      <alignment horizontal="center" vertical="center" wrapText="1"/>
    </xf>
    <xf numFmtId="17" fontId="3" fillId="2" borderId="9" xfId="0" applyNumberFormat="1" applyFont="1" applyFill="1" applyBorder="1" applyAlignment="1">
      <alignment horizontal="center" vertical="center"/>
    </xf>
    <xf numFmtId="0" fontId="6" fillId="2" borderId="0" xfId="0" applyFont="1" applyFill="1" applyAlignment="1">
      <alignment vertical="center"/>
    </xf>
    <xf numFmtId="0" fontId="6" fillId="2"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49" fontId="3" fillId="2" borderId="0" xfId="0" applyNumberFormat="1" applyFont="1" applyFill="1" applyAlignment="1">
      <alignment horizontal="center" vertical="center" wrapText="1"/>
    </xf>
    <xf numFmtId="9" fontId="3" fillId="2" borderId="0" xfId="0" applyNumberFormat="1" applyFont="1" applyFill="1" applyAlignment="1">
      <alignment horizontal="center" vertical="center"/>
    </xf>
    <xf numFmtId="0" fontId="3" fillId="2" borderId="6" xfId="0" applyFont="1" applyFill="1" applyBorder="1" applyAlignment="1">
      <alignment horizontal="center" vertical="center"/>
    </xf>
    <xf numFmtId="0" fontId="18" fillId="0" borderId="0" xfId="0" applyFont="1"/>
    <xf numFmtId="0" fontId="19" fillId="0" borderId="0" xfId="0" applyFont="1"/>
    <xf numFmtId="9" fontId="3" fillId="2" borderId="8" xfId="0" applyNumberFormat="1" applyFont="1" applyFill="1" applyBorder="1" applyAlignment="1">
      <alignment horizontal="center" vertical="center"/>
    </xf>
    <xf numFmtId="9" fontId="3" fillId="2" borderId="0" xfId="1" applyFont="1" applyFill="1" applyAlignment="1">
      <alignment horizontal="center" vertical="center"/>
    </xf>
    <xf numFmtId="1" fontId="3" fillId="2" borderId="3"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0" fontId="5" fillId="0" borderId="0" xfId="0" applyFont="1" applyAlignment="1">
      <alignment vertical="center" wrapText="1"/>
    </xf>
    <xf numFmtId="0" fontId="16" fillId="3" borderId="6" xfId="0" applyFont="1" applyFill="1" applyBorder="1" applyAlignment="1">
      <alignment horizontal="left" vertical="center"/>
    </xf>
    <xf numFmtId="0" fontId="2" fillId="3" borderId="1" xfId="0" applyFont="1" applyFill="1" applyBorder="1" applyAlignment="1">
      <alignment horizontal="centerContinuous" vertical="center"/>
    </xf>
    <xf numFmtId="0" fontId="1" fillId="3" borderId="24" xfId="0" applyFont="1" applyFill="1" applyBorder="1" applyAlignment="1">
      <alignment horizontal="center" vertical="center" wrapText="1"/>
    </xf>
    <xf numFmtId="3" fontId="3" fillId="2" borderId="5" xfId="0" applyNumberFormat="1" applyFont="1" applyFill="1" applyBorder="1" applyAlignment="1">
      <alignment horizontal="center" vertical="center"/>
    </xf>
    <xf numFmtId="3" fontId="20" fillId="0" borderId="0" xfId="0" applyNumberFormat="1" applyFont="1"/>
    <xf numFmtId="0" fontId="5" fillId="0" borderId="1" xfId="0" applyFont="1" applyBorder="1" applyAlignment="1">
      <alignment horizontal="left" vertical="center"/>
    </xf>
    <xf numFmtId="167" fontId="5" fillId="0" borderId="0" xfId="0" applyNumberFormat="1" applyFont="1" applyAlignment="1">
      <alignment vertical="center"/>
    </xf>
    <xf numFmtId="167" fontId="5" fillId="0" borderId="0" xfId="0" applyNumberFormat="1" applyFont="1" applyAlignment="1">
      <alignment horizontal="center" vertical="center"/>
    </xf>
    <xf numFmtId="0" fontId="1" fillId="0" borderId="12" xfId="0" applyFont="1" applyBorder="1" applyAlignment="1">
      <alignment vertical="center"/>
    </xf>
    <xf numFmtId="164" fontId="5" fillId="0" borderId="1" xfId="0" applyNumberFormat="1" applyFont="1" applyBorder="1" applyAlignment="1">
      <alignment vertical="center"/>
    </xf>
    <xf numFmtId="3" fontId="24" fillId="2" borderId="0" xfId="0" applyNumberFormat="1" applyFont="1" applyFill="1" applyAlignment="1">
      <alignment horizontal="center" vertical="center"/>
    </xf>
    <xf numFmtId="167" fontId="23" fillId="0" borderId="0" xfId="0" applyNumberFormat="1" applyFont="1" applyAlignment="1">
      <alignment horizontal="center" vertical="center"/>
    </xf>
    <xf numFmtId="0" fontId="22" fillId="3" borderId="11" xfId="0" applyFont="1" applyFill="1" applyBorder="1" applyAlignment="1">
      <alignment horizontal="center" vertical="center" wrapText="1"/>
    </xf>
    <xf numFmtId="3" fontId="6" fillId="2" borderId="4" xfId="0" applyNumberFormat="1" applyFont="1" applyFill="1" applyBorder="1" applyAlignment="1">
      <alignment horizontal="center" vertical="center"/>
    </xf>
    <xf numFmtId="0" fontId="25" fillId="2" borderId="0" xfId="0" applyFont="1" applyFill="1" applyAlignment="1">
      <alignment vertical="center"/>
    </xf>
    <xf numFmtId="0" fontId="23" fillId="2" borderId="0" xfId="0" applyFont="1" applyFill="1" applyAlignment="1">
      <alignment vertical="center"/>
    </xf>
    <xf numFmtId="0" fontId="23" fillId="2" borderId="5" xfId="0" applyFont="1" applyFill="1" applyBorder="1" applyAlignment="1">
      <alignment vertical="center"/>
    </xf>
    <xf numFmtId="3" fontId="23" fillId="2" borderId="4" xfId="0" applyNumberFormat="1" applyFont="1" applyFill="1" applyBorder="1" applyAlignment="1">
      <alignment horizontal="center" vertical="center"/>
    </xf>
    <xf numFmtId="3" fontId="23" fillId="2" borderId="3" xfId="0" applyNumberFormat="1" applyFont="1" applyFill="1" applyBorder="1" applyAlignment="1">
      <alignment horizontal="center" vertical="center"/>
    </xf>
    <xf numFmtId="166" fontId="25" fillId="2" borderId="10" xfId="0" applyNumberFormat="1" applyFont="1" applyFill="1" applyBorder="1" applyAlignment="1">
      <alignment horizontal="center" vertical="center"/>
    </xf>
    <xf numFmtId="167" fontId="0" fillId="0" borderId="0" xfId="0" applyNumberFormat="1"/>
    <xf numFmtId="3" fontId="25" fillId="5" borderId="1" xfId="0" applyNumberFormat="1" applyFont="1" applyFill="1" applyBorder="1" applyAlignment="1">
      <alignment horizontal="center" vertical="center"/>
    </xf>
    <xf numFmtId="3" fontId="25" fillId="5" borderId="2" xfId="0" applyNumberFormat="1" applyFont="1" applyFill="1" applyBorder="1" applyAlignment="1">
      <alignment horizontal="center" vertical="center"/>
    </xf>
    <xf numFmtId="167" fontId="1" fillId="4" borderId="0" xfId="0" applyNumberFormat="1" applyFont="1" applyFill="1" applyAlignment="1">
      <alignment vertical="center"/>
    </xf>
    <xf numFmtId="167" fontId="24" fillId="0" borderId="8" xfId="0" applyNumberFormat="1" applyFont="1" applyBorder="1" applyAlignment="1">
      <alignment vertical="center" wrapText="1"/>
    </xf>
    <xf numFmtId="167" fontId="0" fillId="0" borderId="1" xfId="0" applyNumberFormat="1" applyBorder="1"/>
    <xf numFmtId="1" fontId="26" fillId="2" borderId="1" xfId="0" applyNumberFormat="1" applyFont="1" applyFill="1" applyBorder="1" applyAlignment="1">
      <alignment horizontal="center" vertical="center"/>
    </xf>
    <xf numFmtId="1" fontId="26" fillId="2" borderId="2" xfId="0" applyNumberFormat="1" applyFont="1" applyFill="1" applyBorder="1" applyAlignment="1">
      <alignment horizontal="center" vertical="center"/>
    </xf>
    <xf numFmtId="3" fontId="25" fillId="5" borderId="2" xfId="0" applyNumberFormat="1" applyFont="1" applyFill="1" applyBorder="1" applyAlignment="1">
      <alignment vertical="center"/>
    </xf>
    <xf numFmtId="0" fontId="23" fillId="5" borderId="2" xfId="0" applyFont="1" applyFill="1" applyBorder="1" applyAlignment="1">
      <alignment vertical="center"/>
    </xf>
    <xf numFmtId="0" fontId="27" fillId="0" borderId="0" xfId="0" applyFont="1"/>
    <xf numFmtId="4" fontId="13" fillId="0" borderId="13" xfId="0" applyNumberFormat="1" applyFont="1" applyBorder="1" applyAlignment="1">
      <alignment horizontal="center"/>
    </xf>
    <xf numFmtId="3" fontId="24" fillId="2" borderId="0" xfId="0" applyNumberFormat="1" applyFont="1" applyFill="1" applyAlignment="1">
      <alignment horizontal="center" vertical="center" wrapText="1"/>
    </xf>
    <xf numFmtId="1" fontId="3" fillId="2" borderId="5" xfId="0" applyNumberFormat="1" applyFont="1" applyFill="1" applyBorder="1" applyAlignment="1">
      <alignment horizontal="center" vertical="center"/>
    </xf>
    <xf numFmtId="1" fontId="3" fillId="2" borderId="12" xfId="0" applyNumberFormat="1" applyFont="1" applyFill="1" applyBorder="1" applyAlignment="1">
      <alignment horizontal="center" vertical="center"/>
    </xf>
    <xf numFmtId="1" fontId="3" fillId="2" borderId="8"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3" fontId="3" fillId="2" borderId="4" xfId="0" applyNumberFormat="1" applyFont="1" applyFill="1" applyBorder="1" applyAlignment="1">
      <alignment horizontal="center" vertical="center"/>
    </xf>
    <xf numFmtId="3" fontId="24" fillId="2" borderId="1" xfId="0" applyNumberFormat="1" applyFont="1" applyFill="1" applyBorder="1" applyAlignment="1">
      <alignment horizontal="center" vertical="center"/>
    </xf>
    <xf numFmtId="0" fontId="2" fillId="3" borderId="0" xfId="0" applyFont="1" applyFill="1" applyAlignment="1">
      <alignment vertical="center" wrapText="1"/>
    </xf>
    <xf numFmtId="0" fontId="28" fillId="0" borderId="0" xfId="0" applyFont="1"/>
    <xf numFmtId="1" fontId="5" fillId="5" borderId="0" xfId="0" applyNumberFormat="1" applyFont="1" applyFill="1" applyAlignment="1">
      <alignment horizontal="center" vertical="center"/>
    </xf>
    <xf numFmtId="1" fontId="26" fillId="2" borderId="0" xfId="0" applyNumberFormat="1" applyFont="1" applyFill="1" applyAlignment="1">
      <alignment horizontal="center" vertical="center"/>
    </xf>
    <xf numFmtId="1" fontId="3" fillId="2" borderId="7" xfId="0" applyNumberFormat="1" applyFont="1" applyFill="1" applyBorder="1" applyAlignment="1">
      <alignment horizontal="center" vertical="center"/>
    </xf>
    <xf numFmtId="0" fontId="3" fillId="2" borderId="16" xfId="0" applyFont="1" applyFill="1" applyBorder="1" applyAlignment="1">
      <alignment vertical="center"/>
    </xf>
    <xf numFmtId="9" fontId="3" fillId="7" borderId="0" xfId="1" applyFont="1" applyFill="1" applyAlignment="1">
      <alignment horizontal="center" vertical="center"/>
    </xf>
    <xf numFmtId="1" fontId="4" fillId="2" borderId="2" xfId="0" applyNumberFormat="1" applyFont="1" applyFill="1" applyBorder="1" applyAlignment="1">
      <alignment horizontal="center" vertical="center"/>
    </xf>
    <xf numFmtId="0" fontId="23" fillId="2" borderId="6" xfId="0" applyFont="1" applyFill="1" applyBorder="1" applyAlignment="1">
      <alignment vertical="center"/>
    </xf>
    <xf numFmtId="3" fontId="6" fillId="5" borderId="6"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1" fontId="6" fillId="5" borderId="1" xfId="0" applyNumberFormat="1" applyFont="1" applyFill="1" applyBorder="1" applyAlignment="1">
      <alignment horizontal="center" vertical="center"/>
    </xf>
    <xf numFmtId="1" fontId="6" fillId="5" borderId="4"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4"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xf>
    <xf numFmtId="16" fontId="23" fillId="0" borderId="0" xfId="0" applyNumberFormat="1" applyFont="1" applyAlignment="1">
      <alignment horizontal="center" vertical="center"/>
    </xf>
    <xf numFmtId="49" fontId="3" fillId="2" borderId="0" xfId="0" applyNumberFormat="1" applyFont="1" applyFill="1" applyAlignment="1">
      <alignment horizontal="center" vertical="center"/>
    </xf>
    <xf numFmtId="0" fontId="2" fillId="3" borderId="1" xfId="0" applyFont="1" applyFill="1" applyBorder="1" applyAlignment="1">
      <alignment vertical="center"/>
    </xf>
    <xf numFmtId="1" fontId="5" fillId="5" borderId="3"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17" fontId="3" fillId="2" borderId="28" xfId="0" applyNumberFormat="1" applyFont="1" applyFill="1" applyBorder="1" applyAlignment="1">
      <alignment horizontal="center" vertical="center"/>
    </xf>
    <xf numFmtId="3" fontId="3" fillId="2" borderId="29"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16" xfId="0" applyFont="1" applyFill="1" applyBorder="1" applyAlignment="1">
      <alignment horizontal="center" vertical="center"/>
    </xf>
    <xf numFmtId="0" fontId="5" fillId="5" borderId="12" xfId="0" applyFont="1" applyFill="1" applyBorder="1" applyAlignment="1">
      <alignment horizontal="center" vertical="center"/>
    </xf>
    <xf numFmtId="17" fontId="3" fillId="2" borderId="32" xfId="0" applyNumberFormat="1" applyFont="1" applyFill="1" applyBorder="1" applyAlignment="1">
      <alignment horizontal="center" vertical="center"/>
    </xf>
    <xf numFmtId="3" fontId="3" fillId="2" borderId="25" xfId="0" applyNumberFormat="1"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17" fontId="3" fillId="2" borderId="37" xfId="0" applyNumberFormat="1" applyFont="1" applyFill="1" applyBorder="1" applyAlignment="1">
      <alignment horizontal="center" vertical="center"/>
    </xf>
    <xf numFmtId="3" fontId="5" fillId="5" borderId="38" xfId="0" applyNumberFormat="1" applyFont="1" applyFill="1" applyBorder="1" applyAlignment="1">
      <alignment horizontal="center" vertical="center"/>
    </xf>
    <xf numFmtId="3" fontId="3" fillId="2" borderId="38" xfId="0" applyNumberFormat="1"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3" fontId="3" fillId="2" borderId="41" xfId="0" applyNumberFormat="1" applyFont="1" applyFill="1" applyBorder="1" applyAlignment="1">
      <alignment horizontal="center" vertical="center"/>
    </xf>
    <xf numFmtId="0" fontId="3" fillId="2" borderId="4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49" fontId="13" fillId="0" borderId="0" xfId="0" applyNumberFormat="1" applyFont="1"/>
    <xf numFmtId="0" fontId="5" fillId="0" borderId="6" xfId="0" applyFont="1" applyBorder="1" applyAlignment="1">
      <alignment horizontal="left" vertical="center"/>
    </xf>
    <xf numFmtId="0" fontId="4" fillId="0" borderId="0" xfId="0" applyFont="1" applyAlignment="1">
      <alignment horizontal="center" vertical="center"/>
    </xf>
    <xf numFmtId="0" fontId="6" fillId="5" borderId="2" xfId="0" applyFont="1" applyFill="1" applyBorder="1" applyAlignment="1">
      <alignment horizontal="center" vertical="center"/>
    </xf>
    <xf numFmtId="2" fontId="13" fillId="0" borderId="13" xfId="0" applyNumberFormat="1" applyFont="1" applyBorder="1" applyAlignment="1">
      <alignment horizontal="center"/>
    </xf>
    <xf numFmtId="9" fontId="3" fillId="2" borderId="0" xfId="1" applyFont="1" applyFill="1" applyAlignment="1">
      <alignment horizontal="center" vertical="center" wrapText="1"/>
    </xf>
    <xf numFmtId="9" fontId="3" fillId="2" borderId="1" xfId="1" applyFont="1" applyFill="1" applyBorder="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3" fontId="5" fillId="5"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28" fillId="0" borderId="0" xfId="0" applyFont="1" applyAlignment="1">
      <alignment vertical="center"/>
    </xf>
    <xf numFmtId="0" fontId="32" fillId="0" borderId="0" xfId="0" applyFont="1" applyAlignment="1">
      <alignment horizontal="justify" vertical="center" readingOrder="1"/>
    </xf>
    <xf numFmtId="0" fontId="30" fillId="0" borderId="0" xfId="0" applyFont="1" applyAlignment="1">
      <alignment horizontal="left" vertical="top" wrapText="1" readingOrder="1"/>
    </xf>
    <xf numFmtId="0" fontId="29" fillId="0" borderId="0" xfId="0" applyFont="1" applyAlignment="1">
      <alignment horizontal="left" vertical="center" wrapText="1"/>
    </xf>
    <xf numFmtId="0" fontId="2" fillId="3" borderId="5" xfId="0" applyFont="1" applyFill="1" applyBorder="1" applyAlignment="1">
      <alignment horizontal="left" vertical="center"/>
    </xf>
    <xf numFmtId="0" fontId="1" fillId="3" borderId="0" xfId="0" applyFont="1" applyFill="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2" fillId="3" borderId="8"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6" xfId="0" applyFont="1" applyFill="1" applyBorder="1" applyAlignment="1">
      <alignment horizontal="center" vertical="center"/>
    </xf>
  </cellXfs>
  <cellStyles count="4">
    <cellStyle name="Normal" xfId="0" builtinId="0"/>
    <cellStyle name="Normal 2" xfId="3" xr:uid="{8BE77E32-B4AD-489F-AFFE-C3C8686290EE}"/>
    <cellStyle name="Normal 4" xfId="2" xr:uid="{A04E39F8-5EB6-4D49-9233-37F6B2A8DF06}"/>
    <cellStyle name="Percent" xfId="1" builtinId="5"/>
  </cellStyles>
  <dxfs count="0"/>
  <tableStyles count="0" defaultTableStyle="TableStyleMedium2" defaultPivotStyle="PivotStyleLight16"/>
  <colors>
    <mruColors>
      <color rgb="FF767171"/>
      <color rgb="FF1325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5177944555925E-2"/>
          <c:y val="2.3707056101149777E-2"/>
          <c:w val="0.96813692778359972"/>
          <c:h val="0.85079853185930088"/>
        </c:manualLayout>
      </c:layout>
      <c:barChart>
        <c:barDir val="col"/>
        <c:grouping val="stacked"/>
        <c:varyColors val="0"/>
        <c:ser>
          <c:idx val="0"/>
          <c:order val="0"/>
          <c:tx>
            <c:strRef>
              <c:f>'Mature Portfolio Financials'!$J$77</c:f>
              <c:strCache>
                <c:ptCount val="1"/>
                <c:pt idx="0">
                  <c:v>Operating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he-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Financials'!$K$76:$O$76</c:f>
              <c:numCache>
                <c:formatCode>General</c:formatCode>
                <c:ptCount val="5"/>
                <c:pt idx="0">
                  <c:v>2021</c:v>
                </c:pt>
                <c:pt idx="1">
                  <c:v>2022</c:v>
                </c:pt>
                <c:pt idx="2">
                  <c:v>2023</c:v>
                </c:pt>
                <c:pt idx="3">
                  <c:v>2024</c:v>
                </c:pt>
                <c:pt idx="4">
                  <c:v>2025</c:v>
                </c:pt>
              </c:numCache>
            </c:numRef>
          </c:cat>
          <c:val>
            <c:numRef>
              <c:f>'Mature Portfolio Financials'!$K$77:$O$77</c:f>
              <c:numCache>
                <c:formatCode>#,##0</c:formatCode>
                <c:ptCount val="5"/>
                <c:pt idx="0">
                  <c:v>612</c:v>
                </c:pt>
                <c:pt idx="1">
                  <c:v>1421</c:v>
                </c:pt>
                <c:pt idx="2">
                  <c:v>1421</c:v>
                </c:pt>
                <c:pt idx="3">
                  <c:v>1421</c:v>
                </c:pt>
                <c:pt idx="4">
                  <c:v>1421</c:v>
                </c:pt>
              </c:numCache>
            </c:numRef>
          </c:val>
          <c:extLst>
            <c:ext xmlns:c16="http://schemas.microsoft.com/office/drawing/2014/chart" uri="{C3380CC4-5D6E-409C-BE32-E72D297353CC}">
              <c16:uniqueId val="{00000000-0734-4E34-A841-0200D04EE2F1}"/>
            </c:ext>
          </c:extLst>
        </c:ser>
        <c:ser>
          <c:idx val="1"/>
          <c:order val="1"/>
          <c:tx>
            <c:strRef>
              <c:f>'Mature Portfolio Financials'!$J$78</c:f>
              <c:strCache>
                <c:ptCount val="1"/>
                <c:pt idx="0">
                  <c:v>Under construction</c:v>
                </c:pt>
              </c:strCache>
            </c:strRef>
          </c:tx>
          <c:spPr>
            <a:solidFill>
              <a:schemeClr val="accent2"/>
            </a:solidFill>
            <a:ln>
              <a:noFill/>
            </a:ln>
            <a:effectLst/>
          </c:spPr>
          <c:invertIfNegative val="0"/>
          <c:dLbls>
            <c:dLbl>
              <c:idx val="2"/>
              <c:layout>
                <c:manualLayout>
                  <c:x val="2.3421164544561624E-3"/>
                  <c:y val="-3.39886704431856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he-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Financials'!$K$76:$O$76</c:f>
              <c:numCache>
                <c:formatCode>General</c:formatCode>
                <c:ptCount val="5"/>
                <c:pt idx="0">
                  <c:v>2021</c:v>
                </c:pt>
                <c:pt idx="1">
                  <c:v>2022</c:v>
                </c:pt>
                <c:pt idx="2">
                  <c:v>2023</c:v>
                </c:pt>
                <c:pt idx="3">
                  <c:v>2024</c:v>
                </c:pt>
                <c:pt idx="4">
                  <c:v>2025</c:v>
                </c:pt>
              </c:numCache>
            </c:numRef>
          </c:cat>
          <c:val>
            <c:numRef>
              <c:f>'Mature Portfolio Financials'!$K$78:$O$78</c:f>
              <c:numCache>
                <c:formatCode>#,##0</c:formatCode>
                <c:ptCount val="5"/>
                <c:pt idx="0">
                  <c:v>0</c:v>
                </c:pt>
                <c:pt idx="1">
                  <c:v>0</c:v>
                </c:pt>
                <c:pt idx="2">
                  <c:v>320</c:v>
                </c:pt>
                <c:pt idx="3">
                  <c:v>950.95</c:v>
                </c:pt>
                <c:pt idx="4">
                  <c:v>950.95</c:v>
                </c:pt>
              </c:numCache>
            </c:numRef>
          </c:val>
          <c:extLst>
            <c:ext xmlns:c16="http://schemas.microsoft.com/office/drawing/2014/chart" uri="{C3380CC4-5D6E-409C-BE32-E72D297353CC}">
              <c16:uniqueId val="{00000001-0734-4E34-A841-0200D04EE2F1}"/>
            </c:ext>
          </c:extLst>
        </c:ser>
        <c:ser>
          <c:idx val="2"/>
          <c:order val="2"/>
          <c:tx>
            <c:strRef>
              <c:f>'Mature Portfolio Financials'!$J$79</c:f>
              <c:strCache>
                <c:ptCount val="1"/>
                <c:pt idx="0">
                  <c:v>Pre construction</c:v>
                </c:pt>
              </c:strCache>
            </c:strRef>
          </c:tx>
          <c:spPr>
            <a:solidFill>
              <a:schemeClr val="accent3"/>
            </a:solidFill>
            <a:ln>
              <a:noFill/>
            </a:ln>
            <a:effectLst/>
          </c:spPr>
          <c:invertIfNegative val="0"/>
          <c:dLbls>
            <c:dLbl>
              <c:idx val="2"/>
              <c:layout>
                <c:manualLayout>
                  <c:x val="-1.1710582272280597E-3"/>
                  <c:y val="-1.68162336692366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lumMod val="50000"/>
                        </a:schemeClr>
                      </a:solidFill>
                      <a:latin typeface="Heebo" pitchFamily="2" charset="-79"/>
                      <a:ea typeface="+mn-ea"/>
                      <a:cs typeface="Heebo" pitchFamily="2" charset="-79"/>
                    </a:defRPr>
                  </a:pPr>
                  <a:endParaRPr lang="he-I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dLbl>
              <c:idx val="3"/>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he-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Financials'!$K$76:$O$76</c:f>
              <c:numCache>
                <c:formatCode>General</c:formatCode>
                <c:ptCount val="5"/>
                <c:pt idx="0">
                  <c:v>2021</c:v>
                </c:pt>
                <c:pt idx="1">
                  <c:v>2022</c:v>
                </c:pt>
                <c:pt idx="2">
                  <c:v>2023</c:v>
                </c:pt>
                <c:pt idx="3">
                  <c:v>2024</c:v>
                </c:pt>
                <c:pt idx="4">
                  <c:v>2025</c:v>
                </c:pt>
              </c:numCache>
            </c:numRef>
          </c:cat>
          <c:val>
            <c:numRef>
              <c:f>'Mature Portfolio Financials'!$K$79:$O$79</c:f>
              <c:numCache>
                <c:formatCode>#,##0</c:formatCode>
                <c:ptCount val="5"/>
                <c:pt idx="0">
                  <c:v>0</c:v>
                </c:pt>
                <c:pt idx="1">
                  <c:v>0</c:v>
                </c:pt>
                <c:pt idx="2">
                  <c:v>18</c:v>
                </c:pt>
                <c:pt idx="3">
                  <c:v>328</c:v>
                </c:pt>
                <c:pt idx="4">
                  <c:v>2159</c:v>
                </c:pt>
              </c:numCache>
            </c:numRef>
          </c:val>
          <c:extLst>
            <c:ext xmlns:c16="http://schemas.microsoft.com/office/drawing/2014/chart" uri="{C3380CC4-5D6E-409C-BE32-E72D297353CC}">
              <c16:uniqueId val="{00000002-0734-4E34-A841-0200D04EE2F1}"/>
            </c:ext>
          </c:extLst>
        </c:ser>
        <c:ser>
          <c:idx val="3"/>
          <c:order val="3"/>
          <c:tx>
            <c:strRef>
              <c:f>'Mature Portfolio Financials'!$J$80</c:f>
              <c:strCache>
                <c:ptCount val="1"/>
                <c:pt idx="0">
                  <c:v>Total</c:v>
                </c:pt>
              </c:strCache>
            </c:strRef>
          </c:tx>
          <c:spPr>
            <a:noFill/>
            <a:ln>
              <a:noFill/>
            </a:ln>
            <a:effectLst/>
          </c:spPr>
          <c:invertIfNegative val="0"/>
          <c:dLbls>
            <c:dLbl>
              <c:idx val="2"/>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E-462A-9466-78ED4968A40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he-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Financials'!$K$76:$O$76</c:f>
              <c:numCache>
                <c:formatCode>General</c:formatCode>
                <c:ptCount val="5"/>
                <c:pt idx="0">
                  <c:v>2021</c:v>
                </c:pt>
                <c:pt idx="1">
                  <c:v>2022</c:v>
                </c:pt>
                <c:pt idx="2">
                  <c:v>2023</c:v>
                </c:pt>
                <c:pt idx="3">
                  <c:v>2024</c:v>
                </c:pt>
                <c:pt idx="4">
                  <c:v>2025</c:v>
                </c:pt>
              </c:numCache>
            </c:numRef>
          </c:cat>
          <c:val>
            <c:numRef>
              <c:f>'Mature Portfolio Financials'!$K$80:$O$80</c:f>
              <c:numCache>
                <c:formatCode>#,##0</c:formatCode>
                <c:ptCount val="5"/>
                <c:pt idx="0">
                  <c:v>612</c:v>
                </c:pt>
                <c:pt idx="1">
                  <c:v>1421</c:v>
                </c:pt>
                <c:pt idx="2">
                  <c:v>1759</c:v>
                </c:pt>
                <c:pt idx="3">
                  <c:v>2699.95</c:v>
                </c:pt>
                <c:pt idx="4">
                  <c:v>4531</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he-IL"/>
          </a:p>
        </c:txPr>
        <c:crossAx val="1512616911"/>
        <c:crosses val="autoZero"/>
        <c:auto val="1"/>
        <c:lblAlgn val="ctr"/>
        <c:lblOffset val="100"/>
        <c:noMultiLvlLbl val="0"/>
      </c:catAx>
      <c:valAx>
        <c:axId val="1512616911"/>
        <c:scaling>
          <c:orientation val="minMax"/>
          <c:max val="5000"/>
        </c:scaling>
        <c:delete val="1"/>
        <c:axPos val="l"/>
        <c:numFmt formatCode="#,##0" sourceLinked="1"/>
        <c:majorTickMark val="none"/>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8.966487072616991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he-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13348608</xdr:colOff>
      <xdr:row>0</xdr:row>
      <xdr:rowOff>54428</xdr:rowOff>
    </xdr:from>
    <xdr:to>
      <xdr:col>0</xdr:col>
      <xdr:colOff>13622709</xdr:colOff>
      <xdr:row>0</xdr:row>
      <xdr:rowOff>328529</xdr:rowOff>
    </xdr:to>
    <xdr:pic>
      <xdr:nvPicPr>
        <xdr:cNvPr id="3" name="תמונה 2" descr="קוֹבֶץ זֶה הוּנְגַּש עַל יְדֵי חברת אֵיְי טוּ זִי">
          <a:extLst>
            <a:ext uri="{FF2B5EF4-FFF2-40B4-BE49-F238E27FC236}">
              <a16:creationId xmlns:a16="http://schemas.microsoft.com/office/drawing/2014/main" id="{EB74FCE5-2CDB-AF34-755B-48C249950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8608" y="54428"/>
          <a:ext cx="274101" cy="274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2791</xdr:colOff>
      <xdr:row>5</xdr:row>
      <xdr:rowOff>12250</xdr:rowOff>
    </xdr:from>
    <xdr:to>
      <xdr:col>18</xdr:col>
      <xdr:colOff>155122</xdr:colOff>
      <xdr:row>29</xdr:row>
      <xdr:rowOff>152400</xdr:rowOff>
    </xdr:to>
    <xdr:pic>
      <xdr:nvPicPr>
        <xdr:cNvPr id="8" name="Picture 2">
          <a:extLst>
            <a:ext uri="{FF2B5EF4-FFF2-40B4-BE49-F238E27FC236}">
              <a16:creationId xmlns:a16="http://schemas.microsoft.com/office/drawing/2014/main" id="{F023F9B4-A53F-C119-B893-E4D5184CEFDB}"/>
            </a:ext>
          </a:extLst>
        </xdr:cNvPr>
        <xdr:cNvPicPr>
          <a:picLocks noChangeAspect="1"/>
        </xdr:cNvPicPr>
      </xdr:nvPicPr>
      <xdr:blipFill>
        <a:blip xmlns:r="http://schemas.openxmlformats.org/officeDocument/2006/relationships" r:embed="rId1"/>
        <a:stretch>
          <a:fillRect/>
        </a:stretch>
      </xdr:blipFill>
      <xdr:spPr>
        <a:xfrm>
          <a:off x="221866" y="1117150"/>
          <a:ext cx="10172631" cy="4559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12807</xdr:colOff>
      <xdr:row>72</xdr:row>
      <xdr:rowOff>230414</xdr:rowOff>
    </xdr:from>
    <xdr:to>
      <xdr:col>6</xdr:col>
      <xdr:colOff>837212</xdr:colOff>
      <xdr:row>85</xdr:row>
      <xdr:rowOff>89646</xdr:rowOff>
    </xdr:to>
    <xdr:graphicFrame macro="">
      <xdr:nvGraphicFramePr>
        <xdr:cNvPr id="17"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1</xdr:row>
      <xdr:rowOff>76199</xdr:rowOff>
    </xdr:from>
    <xdr:to>
      <xdr:col>19</xdr:col>
      <xdr:colOff>427681</xdr:colOff>
      <xdr:row>36</xdr:row>
      <xdr:rowOff>114299</xdr:rowOff>
    </xdr:to>
    <xdr:pic>
      <xdr:nvPicPr>
        <xdr:cNvPr id="3" name="Picture 2">
          <a:extLst>
            <a:ext uri="{FF2B5EF4-FFF2-40B4-BE49-F238E27FC236}">
              <a16:creationId xmlns:a16="http://schemas.microsoft.com/office/drawing/2014/main" id="{1B382A60-598C-2D00-9F88-83A1BCE626C5}"/>
            </a:ext>
          </a:extLst>
        </xdr:cNvPr>
        <xdr:cNvPicPr>
          <a:picLocks noChangeAspect="1"/>
        </xdr:cNvPicPr>
      </xdr:nvPicPr>
      <xdr:blipFill>
        <a:blip xmlns:r="http://schemas.openxmlformats.org/officeDocument/2006/relationships" r:embed="rId1"/>
        <a:stretch>
          <a:fillRect/>
        </a:stretch>
      </xdr:blipFill>
      <xdr:spPr>
        <a:xfrm>
          <a:off x="158750" y="250824"/>
          <a:ext cx="11730681" cy="6149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lightenergy.sharepoint.com/sites/EnlightPortal/Finance/Accounting/Financial%20Statements/2022/12.2022/Financial%20statements/Enlight%20USD%20consolidation%2031.12.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lightenergy.sharepoint.com/sites/EnlightPortal/Finance/Corporate%20Finance/Financial%20Statments/Reports%20&amp;%20presentations/2022/Q4/Final/Old/Project%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nks"/>
      <sheetName val="מאזן בוחן"/>
      <sheetName val="חייבים"/>
      <sheetName val="זכאים"/>
      <sheetName val="IC-CutOff"/>
      <sheetName val="הכנסות"/>
      <sheetName val="עלות המכר"/>
      <sheetName val="הנהכ"/>
      <sheetName val="מימון"/>
      <sheetName val="הכנסות 1-12.22"/>
      <sheetName val="הכנסות 1-12.2022"/>
      <sheetName val="עלות המכר 1-12.22"/>
      <sheetName val="עלות המכר 1-12.2022"/>
      <sheetName val="הנהכ 1-12.22"/>
      <sheetName val="הנהכ 1-12.2022"/>
      <sheetName val="מימון 1-12.22"/>
      <sheetName val="הכנסות 1-9.22"/>
      <sheetName val="הכנסות 1-6.22"/>
      <sheetName val="הכנסות 1-3.22"/>
      <sheetName val="עלות המכר 1-9.22"/>
      <sheetName val="עלות המכר 1-6.22"/>
      <sheetName val="עלות המכר 1-3.22"/>
      <sheetName val="הנהכ 1-9.22"/>
      <sheetName val="הנהכ 1-6.22"/>
      <sheetName val="הנהכ 1-3.22"/>
      <sheetName val="מימון 1-6.22"/>
      <sheetName val="מימון 1-3.22"/>
      <sheetName val="מימון 1-9.22"/>
      <sheetName val="ESOP"/>
      <sheetName val="פקודות נוספות"/>
      <sheetName val="אנלייט "/>
      <sheetName val="רווחי שותפויות"/>
      <sheetName val="מסים שוטפים"/>
      <sheetName val="מסים נדחים"/>
      <sheetName val="ביאור מסים"/>
      <sheetName val="דוח כספי"/>
      <sheetName val="הון עצמי"/>
      <sheetName val="דוח תזרים"/>
      <sheetName val="מגזרים חדש"/>
      <sheetName val="מגזרים NG"/>
      <sheetName val="מכשירים פיננסים"/>
      <sheetName val="דוח סולו"/>
      <sheetName val="תזרים סולו "/>
      <sheetName val="מובילים + COOP פרפורמה"/>
      <sheetName val="מובילים ניהול"/>
      <sheetName val="ניע תזרים"/>
      <sheetName val="השקעות "/>
      <sheetName val="היוון עלויות מימון"/>
      <sheetName val="חישוב רט''מ"/>
      <sheetName val="רווח  הפסד למניה"/>
      <sheetName val="ביאור מס תיאורטי"/>
      <sheetName val="נייר עבודה - ביאור"/>
      <sheetName val="מכשירים פיננסים- סולו"/>
      <sheetName val="אופציות לעובדים"/>
      <sheetName val="חברות קטנות"/>
      <sheetName val="עמק הרוחות"/>
      <sheetName val="אביגיל"/>
      <sheetName val="הדס דרום"/>
      <sheetName val="אורסאן 3"/>
      <sheetName val="אורסאן 4"/>
      <sheetName val="תקומה"/>
      <sheetName val="יחס חוב פיננסי נטו ל-EBIDTA"/>
      <sheetName val="יחסי כיסוי אג&quot;ח"/>
    </sheetNames>
    <sheetDataSet>
      <sheetData sheetId="0">
        <row r="8">
          <cell r="C8">
            <v>3.3576999999999999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EBITDA bridge - to delete"/>
      <sheetName val="Results NIS - to delete"/>
    </sheetNames>
    <sheetDataSet>
      <sheetData sheetId="0"/>
      <sheetData sheetId="1"/>
      <sheetData sheetId="2">
        <row r="94">
          <cell r="D94">
            <v>1.0664961636828645</v>
          </cell>
          <cell r="E94">
            <v>0.28417163967036091</v>
          </cell>
        </row>
      </sheetData>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dimension ref="A1:A10"/>
  <sheetViews>
    <sheetView showGridLines="0" tabSelected="1" zoomScale="70" zoomScaleNormal="70" workbookViewId="0">
      <selection activeCell="A2" sqref="A2"/>
    </sheetView>
  </sheetViews>
  <sheetFormatPr defaultColWidth="0" defaultRowHeight="14.25" zeroHeight="1" x14ac:dyDescent="0.2"/>
  <cols>
    <col min="1" max="1" width="178.875" customWidth="1"/>
    <col min="2" max="13" width="8.75" hidden="1" customWidth="1"/>
    <col min="14" max="16383" width="8.75" hidden="1"/>
    <col min="16384" max="16384" width="8.75" hidden="1" customWidth="1"/>
  </cols>
  <sheetData>
    <row r="1" spans="1:1" ht="31.5" customHeight="1" x14ac:dyDescent="0.2">
      <c r="A1" s="223" t="s">
        <v>227</v>
      </c>
    </row>
    <row r="2" spans="1:1" ht="165.6" customHeight="1" x14ac:dyDescent="0.2">
      <c r="A2" s="225" t="s">
        <v>231</v>
      </c>
    </row>
    <row r="3" spans="1:1" ht="336.95" customHeight="1" x14ac:dyDescent="0.2">
      <c r="A3" s="225" t="s">
        <v>228</v>
      </c>
    </row>
    <row r="4" spans="1:1" ht="108.95" customHeight="1" x14ac:dyDescent="0.2">
      <c r="A4" s="225" t="s">
        <v>229</v>
      </c>
    </row>
    <row r="5" spans="1:1" ht="141" customHeight="1" x14ac:dyDescent="0.2">
      <c r="A5" s="225" t="s">
        <v>233</v>
      </c>
    </row>
    <row r="6" spans="1:1" ht="186.95" customHeight="1" x14ac:dyDescent="0.2">
      <c r="A6" s="225" t="s">
        <v>230</v>
      </c>
    </row>
    <row r="7" spans="1:1" ht="92.45" customHeight="1" x14ac:dyDescent="0.2">
      <c r="A7" s="225" t="s">
        <v>232</v>
      </c>
    </row>
    <row r="8" spans="1:1" ht="18" x14ac:dyDescent="0.2">
      <c r="A8" s="224"/>
    </row>
    <row r="9" spans="1:1" ht="18" x14ac:dyDescent="0.2">
      <c r="A9" s="224"/>
    </row>
    <row r="10" spans="1:1"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tabColor theme="1"/>
  </sheetPr>
  <dimension ref="A1:U48"/>
  <sheetViews>
    <sheetView showGridLines="0" topLeftCell="A2" zoomScale="70" zoomScaleNormal="70" workbookViewId="0">
      <selection activeCell="A46" sqref="A46:XFD49"/>
    </sheetView>
  </sheetViews>
  <sheetFormatPr defaultColWidth="0" defaultRowHeight="14.25" zeroHeight="1" x14ac:dyDescent="0.2"/>
  <cols>
    <col min="1" max="1" width="3.25" customWidth="1"/>
    <col min="2" max="2" width="3.875" customWidth="1"/>
    <col min="3" max="20" width="8.75" customWidth="1"/>
    <col min="21" max="21" width="0" hidden="1" customWidth="1"/>
    <col min="22" max="16384" width="8.75" hidden="1"/>
  </cols>
  <sheetData>
    <row r="1" spans="2:21" x14ac:dyDescent="0.2"/>
    <row r="2" spans="2:21" x14ac:dyDescent="0.2"/>
    <row r="3" spans="2:21" s="3" customFormat="1" ht="27" customHeight="1" x14ac:dyDescent="0.2">
      <c r="B3" s="29" t="s">
        <v>157</v>
      </c>
      <c r="C3" s="29"/>
      <c r="D3" s="29"/>
      <c r="E3" s="30"/>
      <c r="F3" s="30"/>
      <c r="G3" s="30"/>
      <c r="H3" s="30"/>
      <c r="I3" s="30"/>
      <c r="J3" s="30"/>
      <c r="K3" s="30"/>
      <c r="L3" s="30"/>
      <c r="M3" s="30"/>
      <c r="N3" s="30"/>
      <c r="O3" s="30"/>
      <c r="P3" s="30"/>
      <c r="Q3" s="30"/>
      <c r="R3" s="30"/>
      <c r="S3" s="30"/>
      <c r="T3"/>
      <c r="U3"/>
    </row>
    <row r="4" spans="2:21" x14ac:dyDescent="0.2"/>
    <row r="5" spans="2:21" x14ac:dyDescent="0.2"/>
    <row r="6" spans="2:21" x14ac:dyDescent="0.2"/>
    <row r="7" spans="2:21" x14ac:dyDescent="0.2"/>
    <row r="8" spans="2:21" x14ac:dyDescent="0.2"/>
    <row r="9" spans="2:21" x14ac:dyDescent="0.2"/>
    <row r="10" spans="2:21" x14ac:dyDescent="0.2"/>
    <row r="11" spans="2:21" x14ac:dyDescent="0.2"/>
    <row r="12" spans="2:21" x14ac:dyDescent="0.2"/>
    <row r="13" spans="2:21" x14ac:dyDescent="0.2"/>
    <row r="14" spans="2:21" x14ac:dyDescent="0.2"/>
    <row r="15" spans="2:21" x14ac:dyDescent="0.2"/>
    <row r="16" spans="2:21" x14ac:dyDescent="0.2"/>
    <row r="17" spans="2:21" x14ac:dyDescent="0.2"/>
    <row r="18" spans="2:21" x14ac:dyDescent="0.2"/>
    <row r="19" spans="2:21" x14ac:dyDescent="0.2"/>
    <row r="20" spans="2:21" x14ac:dyDescent="0.2"/>
    <row r="21" spans="2:21" x14ac:dyDescent="0.2"/>
    <row r="22" spans="2:21" x14ac:dyDescent="0.2"/>
    <row r="23" spans="2:21" x14ac:dyDescent="0.2"/>
    <row r="24" spans="2:21" x14ac:dyDescent="0.2"/>
    <row r="25" spans="2:21" x14ac:dyDescent="0.2"/>
    <row r="26" spans="2:21" x14ac:dyDescent="0.2"/>
    <row r="27" spans="2:21" x14ac:dyDescent="0.2"/>
    <row r="28" spans="2:21" x14ac:dyDescent="0.2"/>
    <row r="29" spans="2:21" x14ac:dyDescent="0.2"/>
    <row r="30" spans="2:21" x14ac:dyDescent="0.2"/>
    <row r="31" spans="2:21" x14ac:dyDescent="0.2"/>
    <row r="32" spans="2:21" s="3" customFormat="1" ht="27" customHeight="1" x14ac:dyDescent="0.2">
      <c r="B32" s="29" t="s">
        <v>168</v>
      </c>
      <c r="C32" s="29"/>
      <c r="D32" s="29"/>
      <c r="E32" s="30"/>
      <c r="F32" s="30"/>
      <c r="G32" s="30"/>
      <c r="H32" s="30"/>
      <c r="I32" s="30"/>
      <c r="J32" s="30"/>
      <c r="K32" s="30"/>
      <c r="L32" s="30"/>
      <c r="M32" s="30"/>
      <c r="N32" s="30"/>
      <c r="O32" s="30"/>
      <c r="P32" s="30"/>
      <c r="Q32" s="30"/>
      <c r="R32" s="30"/>
      <c r="S32" s="30"/>
      <c r="T32"/>
      <c r="U32"/>
    </row>
    <row r="33" spans="2:6" x14ac:dyDescent="0.2"/>
    <row r="34" spans="2:6" x14ac:dyDescent="0.2"/>
    <row r="35" spans="2:6" ht="18" x14ac:dyDescent="0.25">
      <c r="B35" s="165" t="s">
        <v>146</v>
      </c>
      <c r="C35" s="153"/>
      <c r="D35" s="153"/>
      <c r="E35" s="153"/>
      <c r="F35" s="153"/>
    </row>
    <row r="36" spans="2:6" ht="15" x14ac:dyDescent="0.2">
      <c r="B36" s="153" t="s">
        <v>41</v>
      </c>
      <c r="C36" s="153" t="s">
        <v>144</v>
      </c>
      <c r="D36" s="153"/>
      <c r="E36" s="153"/>
      <c r="F36" s="153"/>
    </row>
    <row r="37" spans="2:6" ht="15" x14ac:dyDescent="0.2">
      <c r="B37" s="153" t="s">
        <v>41</v>
      </c>
      <c r="C37" s="153" t="s">
        <v>145</v>
      </c>
      <c r="D37" s="153"/>
      <c r="E37" s="153"/>
      <c r="F37" s="153"/>
    </row>
    <row r="38" spans="2:6" ht="15" x14ac:dyDescent="0.2">
      <c r="B38" s="153"/>
      <c r="C38" s="153"/>
      <c r="D38" s="153"/>
      <c r="E38" s="153"/>
      <c r="F38" s="153"/>
    </row>
    <row r="39" spans="2:6" ht="18" x14ac:dyDescent="0.25">
      <c r="B39" s="165" t="s">
        <v>219</v>
      </c>
      <c r="C39" s="153"/>
      <c r="D39" s="153"/>
      <c r="E39" s="153"/>
      <c r="F39" s="153"/>
    </row>
    <row r="40" spans="2:6" ht="15" x14ac:dyDescent="0.2">
      <c r="B40" s="153" t="s">
        <v>41</v>
      </c>
      <c r="C40" s="153" t="s">
        <v>147</v>
      </c>
      <c r="D40" s="153"/>
      <c r="E40" s="153"/>
      <c r="F40" s="153"/>
    </row>
    <row r="41" spans="2:6" ht="15" x14ac:dyDescent="0.2">
      <c r="B41" s="153" t="s">
        <v>41</v>
      </c>
      <c r="C41" s="153" t="s">
        <v>150</v>
      </c>
      <c r="D41" s="153"/>
      <c r="E41" s="153"/>
      <c r="F41" s="153"/>
    </row>
    <row r="42" spans="2:6" ht="15" x14ac:dyDescent="0.2">
      <c r="B42" s="153"/>
      <c r="C42" s="153"/>
      <c r="D42" s="153"/>
      <c r="E42" s="153"/>
      <c r="F42" s="153"/>
    </row>
    <row r="43" spans="2:6" ht="18" x14ac:dyDescent="0.25">
      <c r="B43" s="165" t="s">
        <v>220</v>
      </c>
      <c r="C43" s="153"/>
      <c r="D43" s="153"/>
      <c r="E43" s="153"/>
      <c r="F43" s="153"/>
    </row>
    <row r="44" spans="2:6" ht="15" x14ac:dyDescent="0.2">
      <c r="B44" s="153" t="s">
        <v>41</v>
      </c>
      <c r="C44" s="153" t="s">
        <v>148</v>
      </c>
      <c r="D44" s="153"/>
      <c r="E44" s="153"/>
      <c r="F44" s="153"/>
    </row>
    <row r="45" spans="2:6" ht="15" x14ac:dyDescent="0.2">
      <c r="B45" s="153" t="s">
        <v>41</v>
      </c>
      <c r="C45" s="153" t="s">
        <v>149</v>
      </c>
      <c r="D45" s="153"/>
      <c r="E45" s="153"/>
      <c r="F45" s="153"/>
    </row>
    <row r="46" spans="2:6" ht="15" hidden="1" x14ac:dyDescent="0.2">
      <c r="D46" s="153"/>
      <c r="E46" s="153"/>
      <c r="F46" s="153"/>
    </row>
    <row r="47" spans="2:6" ht="15" hidden="1" x14ac:dyDescent="0.2">
      <c r="D47" s="153"/>
      <c r="E47" s="153"/>
      <c r="F47" s="153"/>
    </row>
    <row r="48" spans="2:6" ht="15" hidden="1" x14ac:dyDescent="0.2">
      <c r="B48" s="153"/>
      <c r="C48" s="153"/>
      <c r="D48" s="153"/>
      <c r="E48" s="153"/>
      <c r="F48" s="153"/>
    </row>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tabColor theme="3"/>
  </sheetPr>
  <dimension ref="A1:T108"/>
  <sheetViews>
    <sheetView showGridLines="0" zoomScale="70" zoomScaleNormal="70" zoomScaleSheetLayoutView="70" workbookViewId="0">
      <selection sqref="A1:A1048576"/>
    </sheetView>
  </sheetViews>
  <sheetFormatPr defaultColWidth="0" defaultRowHeight="20.25" zeroHeight="1" x14ac:dyDescent="0.2"/>
  <cols>
    <col min="1" max="1" width="40" style="3" customWidth="1"/>
    <col min="2" max="2" width="17" style="3" customWidth="1"/>
    <col min="3" max="5" width="14" style="3" customWidth="1"/>
    <col min="6" max="6" width="16.375" style="3" customWidth="1"/>
    <col min="7" max="9" width="14" style="3" customWidth="1"/>
    <col min="10" max="10" width="15.25" style="3" customWidth="1"/>
    <col min="11" max="12" width="14" style="3" customWidth="1"/>
    <col min="13" max="13" width="22.25" style="3" customWidth="1"/>
    <col min="14" max="16" width="19.625" style="3" customWidth="1"/>
    <col min="17" max="17" width="0.25" style="3" customWidth="1"/>
    <col min="18" max="18" width="15.25" hidden="1" customWidth="1"/>
    <col min="19" max="16384" width="9.125" style="3" hidden="1"/>
  </cols>
  <sheetData>
    <row r="1" spans="1:16" x14ac:dyDescent="0.2"/>
    <row r="2" spans="1:16" x14ac:dyDescent="0.2"/>
    <row r="3" spans="1:16" ht="27" customHeight="1" x14ac:dyDescent="0.2">
      <c r="A3" s="29" t="s">
        <v>13</v>
      </c>
      <c r="B3" s="29"/>
      <c r="C3" s="29"/>
      <c r="D3" s="30"/>
      <c r="E3" s="30"/>
      <c r="F3" s="30"/>
      <c r="G3" s="30"/>
      <c r="H3" s="30"/>
      <c r="I3" s="30"/>
      <c r="J3" s="30"/>
      <c r="K3" s="30"/>
      <c r="L3" s="30"/>
      <c r="M3" s="30"/>
      <c r="N3" s="30"/>
      <c r="O3" s="30"/>
      <c r="P3" s="30"/>
    </row>
    <row r="4" spans="1:16" ht="23.1" customHeight="1" x14ac:dyDescent="0.2">
      <c r="A4" s="31"/>
      <c r="B4" s="31"/>
      <c r="C4" s="31"/>
      <c r="D4" s="32"/>
      <c r="E4" s="32"/>
      <c r="F4" s="32"/>
      <c r="G4" s="32"/>
      <c r="H4" s="32"/>
      <c r="I4" s="32"/>
      <c r="J4" s="32"/>
    </row>
    <row r="5" spans="1:16" ht="23.1" customHeight="1" x14ac:dyDescent="0.2">
      <c r="A5"/>
      <c r="B5"/>
      <c r="C5"/>
      <c r="D5"/>
      <c r="E5"/>
      <c r="F5"/>
      <c r="G5" s="32"/>
      <c r="H5" s="32"/>
      <c r="I5" s="32"/>
      <c r="J5" s="32"/>
    </row>
    <row r="6" spans="1:16" ht="35.450000000000003" customHeight="1" x14ac:dyDescent="0.2">
      <c r="A6" s="123" t="s">
        <v>166</v>
      </c>
      <c r="B6" s="124"/>
      <c r="C6" s="237" t="s">
        <v>235</v>
      </c>
      <c r="D6" s="237"/>
      <c r="E6" s="237"/>
      <c r="F6" s="238" t="s">
        <v>234</v>
      </c>
      <c r="G6" s="238"/>
      <c r="H6" s="238"/>
      <c r="I6" s="238"/>
      <c r="J6" s="238"/>
      <c r="K6" s="239"/>
    </row>
    <row r="7" spans="1:16" ht="60" customHeight="1" x14ac:dyDescent="0.2">
      <c r="A7" s="227" t="s">
        <v>16</v>
      </c>
      <c r="B7" s="228" t="s">
        <v>67</v>
      </c>
      <c r="C7" s="77" t="s">
        <v>14</v>
      </c>
      <c r="D7" s="76" t="s">
        <v>2</v>
      </c>
      <c r="E7" s="135" t="s">
        <v>15</v>
      </c>
      <c r="F7" s="240" t="s">
        <v>14</v>
      </c>
      <c r="G7" s="241"/>
      <c r="H7" s="241" t="s">
        <v>2</v>
      </c>
      <c r="I7" s="241"/>
      <c r="J7" s="241" t="s">
        <v>15</v>
      </c>
      <c r="K7" s="242"/>
    </row>
    <row r="8" spans="1:16" x14ac:dyDescent="0.2">
      <c r="A8" s="227"/>
      <c r="B8" s="228"/>
      <c r="C8" s="78"/>
      <c r="D8" s="5"/>
      <c r="E8" s="79"/>
      <c r="F8" s="76">
        <v>2021</v>
      </c>
      <c r="G8" s="76">
        <v>2022</v>
      </c>
      <c r="H8" s="76">
        <v>2021</v>
      </c>
      <c r="I8" s="76">
        <v>2022</v>
      </c>
      <c r="J8" s="76">
        <v>2021</v>
      </c>
      <c r="K8" s="125">
        <v>2022</v>
      </c>
      <c r="L8" s="20"/>
      <c r="M8" s="20"/>
      <c r="N8" s="20"/>
    </row>
    <row r="9" spans="1:16" ht="27" customHeight="1" x14ac:dyDescent="0.2">
      <c r="A9" s="7" t="s">
        <v>3</v>
      </c>
      <c r="B9" s="91">
        <v>262</v>
      </c>
      <c r="C9" s="114">
        <v>478</v>
      </c>
      <c r="D9" s="91">
        <v>51363</v>
      </c>
      <c r="E9" s="162">
        <v>57598</v>
      </c>
      <c r="F9" s="163">
        <v>51</v>
      </c>
      <c r="G9" s="163">
        <v>98</v>
      </c>
      <c r="H9" s="91">
        <v>3734</v>
      </c>
      <c r="I9" s="91">
        <v>10910</v>
      </c>
      <c r="J9" s="91">
        <v>7410</v>
      </c>
      <c r="K9" s="162">
        <v>9608</v>
      </c>
      <c r="L9" s="130"/>
      <c r="M9" s="134"/>
      <c r="N9" s="130"/>
    </row>
    <row r="10" spans="1:16" ht="27" customHeight="1" x14ac:dyDescent="0.2">
      <c r="A10" s="8" t="s">
        <v>4</v>
      </c>
      <c r="B10" s="81">
        <v>831</v>
      </c>
      <c r="C10" s="23">
        <v>682</v>
      </c>
      <c r="D10" s="81">
        <v>58991</v>
      </c>
      <c r="E10" s="120">
        <v>45750</v>
      </c>
      <c r="F10" s="133">
        <v>103</v>
      </c>
      <c r="G10" s="133">
        <v>292</v>
      </c>
      <c r="H10" s="81">
        <v>7539</v>
      </c>
      <c r="I10" s="81">
        <v>27706</v>
      </c>
      <c r="J10" s="81">
        <v>6271</v>
      </c>
      <c r="K10" s="120">
        <v>23618</v>
      </c>
      <c r="L10" s="130"/>
      <c r="M10" s="134"/>
      <c r="N10" s="130"/>
    </row>
    <row r="11" spans="1:16" ht="27" customHeight="1" x14ac:dyDescent="0.2">
      <c r="A11" s="8" t="s">
        <v>76</v>
      </c>
      <c r="B11" s="81">
        <v>316</v>
      </c>
      <c r="C11" s="23">
        <v>718</v>
      </c>
      <c r="D11" s="81">
        <v>70705</v>
      </c>
      <c r="E11" s="120">
        <v>56181</v>
      </c>
      <c r="F11" s="133">
        <v>191</v>
      </c>
      <c r="G11" s="133">
        <v>184</v>
      </c>
      <c r="H11" s="81">
        <v>20656</v>
      </c>
      <c r="I11" s="81">
        <v>18206</v>
      </c>
      <c r="J11" s="81">
        <v>17751</v>
      </c>
      <c r="K11" s="120">
        <v>14085</v>
      </c>
      <c r="L11" s="130"/>
      <c r="M11" s="130"/>
      <c r="N11" s="130"/>
    </row>
    <row r="12" spans="1:16" ht="27" customHeight="1" x14ac:dyDescent="0.2">
      <c r="A12" s="10" t="s">
        <v>21</v>
      </c>
      <c r="B12" s="92">
        <f>SUM(B9:B11)</f>
        <v>1409</v>
      </c>
      <c r="C12" s="92">
        <f>SUM(C9:C11)</f>
        <v>1878</v>
      </c>
      <c r="D12" s="92">
        <f>SUM(D9:D11)</f>
        <v>181059</v>
      </c>
      <c r="E12" s="92">
        <f>SUM(E9:E11)</f>
        <v>159529</v>
      </c>
      <c r="F12" s="92">
        <f t="shared" ref="F12:J12" si="0">SUM(F9:F11)</f>
        <v>345</v>
      </c>
      <c r="G12" s="92">
        <f t="shared" si="0"/>
        <v>574</v>
      </c>
      <c r="H12" s="92">
        <f t="shared" si="0"/>
        <v>31929</v>
      </c>
      <c r="I12" s="92">
        <f t="shared" si="0"/>
        <v>56822</v>
      </c>
      <c r="J12" s="92">
        <f t="shared" si="0"/>
        <v>31432</v>
      </c>
      <c r="K12" s="159">
        <f>SUM(K9:K11)</f>
        <v>47311</v>
      </c>
    </row>
    <row r="13" spans="1:16" ht="27" customHeight="1" x14ac:dyDescent="0.2">
      <c r="A13" s="8" t="s">
        <v>22</v>
      </c>
      <c r="B13" s="81">
        <v>12</v>
      </c>
      <c r="C13" s="133"/>
      <c r="D13" s="133"/>
      <c r="E13" s="133"/>
      <c r="F13" s="40"/>
      <c r="G13" s="19"/>
      <c r="H13" s="19"/>
      <c r="I13" s="81"/>
      <c r="J13" s="19"/>
      <c r="K13" s="160"/>
      <c r="L13" s="134"/>
      <c r="M13" s="134"/>
      <c r="N13" s="134"/>
    </row>
    <row r="14" spans="1:16" ht="27" customHeight="1" x14ac:dyDescent="0.2">
      <c r="A14" s="11" t="s">
        <v>25</v>
      </c>
      <c r="B14" s="105">
        <f>SUM(B12:B13)</f>
        <v>1421</v>
      </c>
      <c r="C14" s="105"/>
      <c r="D14" s="105"/>
      <c r="E14" s="105"/>
      <c r="F14" s="105"/>
      <c r="G14" s="105"/>
      <c r="H14" s="105"/>
      <c r="I14" s="105"/>
      <c r="J14" s="105"/>
      <c r="K14" s="161"/>
      <c r="L14" s="134"/>
      <c r="M14" s="130"/>
      <c r="N14" s="130"/>
    </row>
    <row r="15" spans="1:16" ht="23.1" customHeight="1" x14ac:dyDescent="0.2">
      <c r="J15" s="20"/>
    </row>
    <row r="16" spans="1:16" ht="27" customHeight="1" x14ac:dyDescent="0.2">
      <c r="A16" s="172" t="s">
        <v>19</v>
      </c>
      <c r="B16" s="12"/>
      <c r="C16" s="12"/>
      <c r="D16" s="12"/>
      <c r="E16" s="13"/>
      <c r="F16" s="13"/>
      <c r="G16" s="13"/>
      <c r="H16" s="13"/>
      <c r="I16" s="13"/>
      <c r="J16" s="13"/>
      <c r="K16" s="140">
        <f>K12</f>
        <v>47311</v>
      </c>
      <c r="L16"/>
      <c r="M16"/>
    </row>
    <row r="17" spans="1:20" ht="27" customHeight="1" x14ac:dyDescent="0.2">
      <c r="A17" s="139" t="s">
        <v>120</v>
      </c>
      <c r="B17" s="138"/>
      <c r="C17" s="137"/>
      <c r="D17" s="137"/>
      <c r="E17" s="108"/>
      <c r="F17" s="108"/>
      <c r="G17" s="108"/>
      <c r="H17" s="108"/>
      <c r="I17" s="108"/>
      <c r="J17" s="108"/>
      <c r="K17" s="222" t="s">
        <v>226</v>
      </c>
      <c r="L17"/>
    </row>
    <row r="18" spans="1:20" ht="27" customHeight="1" x14ac:dyDescent="0.2">
      <c r="A18" s="109" t="s">
        <v>20</v>
      </c>
      <c r="B18" s="12"/>
      <c r="C18" s="12"/>
      <c r="D18" s="12"/>
      <c r="E18" s="12"/>
      <c r="F18" s="12"/>
      <c r="G18" s="12"/>
      <c r="H18" s="12"/>
      <c r="I18" s="12"/>
      <c r="J18" s="12"/>
      <c r="K18" s="136">
        <f>(K17+K16)*4</f>
        <v>184676</v>
      </c>
      <c r="L18"/>
      <c r="M18"/>
    </row>
    <row r="19" spans="1:20" ht="27" customHeight="1" x14ac:dyDescent="0.2">
      <c r="A19" s="14" t="s">
        <v>121</v>
      </c>
      <c r="B19" s="15"/>
      <c r="C19" s="15"/>
      <c r="D19" s="15"/>
      <c r="E19" s="15"/>
      <c r="F19" s="15"/>
      <c r="G19" s="15"/>
      <c r="H19" s="15"/>
      <c r="I19" s="15"/>
      <c r="J19" s="15"/>
      <c r="K19" s="141">
        <v>1600000</v>
      </c>
      <c r="L19"/>
      <c r="M19"/>
    </row>
    <row r="20" spans="1:20" ht="27" customHeight="1" x14ac:dyDescent="0.2">
      <c r="A20" s="16" t="s">
        <v>17</v>
      </c>
      <c r="B20" s="17"/>
      <c r="C20" s="18"/>
      <c r="D20" s="18"/>
      <c r="E20" s="18"/>
      <c r="F20" s="18"/>
      <c r="G20" s="18"/>
      <c r="H20" s="18"/>
      <c r="I20" s="18"/>
      <c r="J20" s="18"/>
      <c r="K20" s="142">
        <f>K18/K19</f>
        <v>0.1154225</v>
      </c>
      <c r="L20"/>
      <c r="M20"/>
    </row>
    <row r="21" spans="1:20" ht="23.1" customHeight="1" x14ac:dyDescent="0.2">
      <c r="L21" s="33"/>
      <c r="M21" s="33"/>
    </row>
    <row r="22" spans="1:20" ht="20.25" customHeight="1" x14ac:dyDescent="0.2">
      <c r="A22" s="230" t="s">
        <v>156</v>
      </c>
      <c r="B22" s="230"/>
      <c r="C22" s="230"/>
      <c r="D22" s="230"/>
      <c r="E22" s="230"/>
      <c r="F22" s="230"/>
      <c r="G22" s="230"/>
      <c r="H22" s="230"/>
      <c r="I22" s="230"/>
      <c r="J22" s="230"/>
      <c r="K22" s="230"/>
      <c r="L22" s="122"/>
      <c r="M22" s="122"/>
      <c r="N22" s="122"/>
    </row>
    <row r="23" spans="1:20" x14ac:dyDescent="0.2">
      <c r="A23" s="230"/>
      <c r="B23" s="230"/>
      <c r="C23" s="230"/>
      <c r="D23" s="230"/>
      <c r="E23" s="230"/>
      <c r="F23" s="230"/>
      <c r="G23" s="230"/>
      <c r="H23" s="230"/>
      <c r="I23" s="230"/>
      <c r="J23" s="230"/>
      <c r="K23" s="230"/>
      <c r="L23" s="122"/>
      <c r="M23" s="122"/>
      <c r="N23" s="122"/>
    </row>
    <row r="24" spans="1:20" x14ac:dyDescent="0.2">
      <c r="L24" s="33"/>
      <c r="M24" s="33"/>
    </row>
    <row r="25" spans="1:20" ht="27" customHeight="1" x14ac:dyDescent="0.2">
      <c r="A25" s="46" t="s">
        <v>44</v>
      </c>
      <c r="B25" s="29"/>
      <c r="C25" s="29"/>
      <c r="D25" s="30"/>
      <c r="E25" s="30"/>
      <c r="F25" s="30"/>
      <c r="G25" s="30"/>
      <c r="H25" s="30"/>
      <c r="I25" s="30"/>
      <c r="J25" s="30"/>
      <c r="K25" s="30"/>
      <c r="L25" s="30"/>
      <c r="M25" s="30"/>
      <c r="N25" s="30"/>
      <c r="O25" s="30"/>
      <c r="P25" s="30"/>
    </row>
    <row r="26" spans="1:20" ht="23.1" customHeight="1" x14ac:dyDescent="0.2">
      <c r="A26" s="31"/>
      <c r="B26" s="31"/>
      <c r="C26" s="31"/>
      <c r="D26"/>
      <c r="E26"/>
      <c r="F26"/>
      <c r="G26"/>
      <c r="H26" s="32"/>
      <c r="I26" s="32"/>
      <c r="J26" s="32"/>
    </row>
    <row r="27" spans="1:20" ht="23.1" customHeight="1" x14ac:dyDescent="0.2">
      <c r="A27" s="32"/>
      <c r="B27" s="32"/>
      <c r="C27" s="32"/>
      <c r="D27"/>
      <c r="E27"/>
      <c r="F27"/>
      <c r="G27"/>
      <c r="H27" s="32"/>
      <c r="I27" s="32"/>
      <c r="J27" s="32"/>
    </row>
    <row r="28" spans="1:20" ht="38.1" customHeight="1" x14ac:dyDescent="0.2">
      <c r="A28" s="123" t="s">
        <v>166</v>
      </c>
      <c r="B28" s="124"/>
      <c r="C28" s="236" t="s">
        <v>235</v>
      </c>
      <c r="D28" s="236"/>
      <c r="E28" s="236" t="s">
        <v>234</v>
      </c>
      <c r="F28" s="236"/>
      <c r="H28"/>
      <c r="I28" s="32"/>
      <c r="L28" s="36"/>
      <c r="M28" s="37"/>
      <c r="N28" s="37"/>
      <c r="O28" s="37"/>
    </row>
    <row r="29" spans="1:20" ht="81" customHeight="1" x14ac:dyDescent="0.2">
      <c r="A29" s="184" t="s">
        <v>43</v>
      </c>
      <c r="B29" s="2" t="s">
        <v>67</v>
      </c>
      <c r="C29" s="121" t="s">
        <v>14</v>
      </c>
      <c r="D29" s="2" t="s">
        <v>27</v>
      </c>
      <c r="E29" s="121" t="s">
        <v>14</v>
      </c>
      <c r="F29" s="2" t="s">
        <v>27</v>
      </c>
      <c r="G29" s="235" t="s">
        <v>18</v>
      </c>
      <c r="H29" s="235"/>
      <c r="K29" s="59"/>
      <c r="L29" s="59"/>
      <c r="M29" s="59"/>
      <c r="N29" s="60"/>
      <c r="O29" s="60"/>
      <c r="P29" s="60"/>
      <c r="Q29"/>
      <c r="S29"/>
      <c r="T29"/>
    </row>
    <row r="30" spans="1:20" ht="35.1" customHeight="1" x14ac:dyDescent="0.2">
      <c r="A30" s="50" t="s">
        <v>46</v>
      </c>
      <c r="B30" s="19">
        <v>329</v>
      </c>
      <c r="C30" s="23">
        <v>337</v>
      </c>
      <c r="D30" s="81">
        <v>43512</v>
      </c>
      <c r="E30" s="23">
        <v>188</v>
      </c>
      <c r="F30" s="81">
        <v>22843</v>
      </c>
      <c r="G30" s="211" t="s">
        <v>142</v>
      </c>
      <c r="H30" s="128"/>
      <c r="I30" s="128"/>
      <c r="J30" s="128"/>
      <c r="K30" s="128"/>
      <c r="L30" s="128"/>
      <c r="M30" s="128"/>
      <c r="P30"/>
      <c r="Q30"/>
      <c r="S30"/>
      <c r="T30"/>
    </row>
    <row r="31" spans="1:20" ht="35.1" customHeight="1" x14ac:dyDescent="0.2">
      <c r="A31" s="8" t="s">
        <v>69</v>
      </c>
      <c r="B31" s="19">
        <v>372</v>
      </c>
      <c r="C31" s="23">
        <v>18</v>
      </c>
      <c r="D31" s="81">
        <v>1281</v>
      </c>
      <c r="E31" s="23">
        <v>18</v>
      </c>
      <c r="F31" s="81">
        <v>1282</v>
      </c>
      <c r="G31" s="229" t="s">
        <v>154</v>
      </c>
      <c r="H31" s="230"/>
      <c r="I31" s="230"/>
      <c r="J31" s="230"/>
      <c r="K31" s="230"/>
      <c r="L31" s="230"/>
      <c r="M31" s="35"/>
      <c r="P31" s="122"/>
      <c r="Q31"/>
      <c r="S31"/>
      <c r="T31"/>
    </row>
    <row r="32" spans="1:20" ht="35.1" customHeight="1" x14ac:dyDescent="0.2">
      <c r="A32" s="50" t="s">
        <v>47</v>
      </c>
      <c r="B32" s="19">
        <v>109</v>
      </c>
      <c r="C32" s="23">
        <v>199</v>
      </c>
      <c r="D32" s="81">
        <v>21242</v>
      </c>
      <c r="E32" s="23">
        <v>49</v>
      </c>
      <c r="F32" s="81">
        <v>5153</v>
      </c>
      <c r="G32" s="131"/>
      <c r="H32" s="59"/>
      <c r="I32" s="59"/>
      <c r="J32" s="62"/>
      <c r="K32" s="62"/>
      <c r="L32" s="62"/>
      <c r="M32" s="62"/>
      <c r="P32"/>
      <c r="Q32"/>
      <c r="S32"/>
      <c r="T32"/>
    </row>
    <row r="33" spans="1:17" ht="23.1" customHeight="1" x14ac:dyDescent="0.2">
      <c r="A33" s="4"/>
      <c r="B33" s="38"/>
      <c r="C33" s="4"/>
      <c r="D33" s="132"/>
      <c r="E33" s="132"/>
      <c r="F33" s="4"/>
      <c r="G33" s="4"/>
      <c r="H33" s="4"/>
      <c r="I33" s="4"/>
      <c r="J33" s="4"/>
      <c r="K33" s="4"/>
      <c r="L33" s="4"/>
      <c r="M33" s="4"/>
      <c r="N33" s="4"/>
      <c r="O33" s="4"/>
      <c r="P33" s="4"/>
      <c r="Q33"/>
    </row>
    <row r="34" spans="1:17" ht="23.1" customHeight="1" x14ac:dyDescent="0.2">
      <c r="A34" s="34"/>
      <c r="B34" s="34"/>
      <c r="P34"/>
      <c r="Q34"/>
    </row>
    <row r="35" spans="1:17" ht="27" customHeight="1" x14ac:dyDescent="0.2">
      <c r="A35" s="29" t="s">
        <v>8</v>
      </c>
      <c r="B35" s="29"/>
      <c r="C35" s="29"/>
      <c r="D35" s="30"/>
      <c r="E35" s="30"/>
      <c r="F35" s="30"/>
      <c r="G35" s="30"/>
      <c r="H35" s="30"/>
      <c r="I35" s="30"/>
      <c r="J35" s="30"/>
      <c r="K35" s="30"/>
      <c r="L35" s="30"/>
      <c r="M35" s="30"/>
      <c r="N35" s="30"/>
      <c r="O35" s="30"/>
      <c r="P35" s="30"/>
      <c r="Q35"/>
    </row>
    <row r="36" spans="1:17" ht="23.1" customHeight="1" x14ac:dyDescent="0.2">
      <c r="A36"/>
      <c r="H36" s="127"/>
      <c r="P36"/>
      <c r="Q36"/>
    </row>
    <row r="37" spans="1:17" ht="23.1" customHeight="1" x14ac:dyDescent="0.2">
      <c r="H37" s="127"/>
    </row>
    <row r="38" spans="1:17" ht="80.25" customHeight="1" x14ac:dyDescent="0.2">
      <c r="A38" s="164" t="s">
        <v>159</v>
      </c>
      <c r="B38" s="2" t="s">
        <v>0</v>
      </c>
      <c r="C38" s="2" t="s">
        <v>70</v>
      </c>
      <c r="D38" s="2" t="s">
        <v>71</v>
      </c>
      <c r="E38" s="2" t="s">
        <v>31</v>
      </c>
      <c r="F38" s="2" t="s">
        <v>236</v>
      </c>
      <c r="G38" s="2" t="s">
        <v>237</v>
      </c>
      <c r="H38" s="5" t="s">
        <v>24</v>
      </c>
      <c r="I38" s="2" t="s">
        <v>238</v>
      </c>
      <c r="J38" s="5" t="s">
        <v>87</v>
      </c>
      <c r="K38" s="2" t="s">
        <v>68</v>
      </c>
      <c r="L38" s="2" t="s">
        <v>110</v>
      </c>
      <c r="M38" s="212" t="s">
        <v>18</v>
      </c>
      <c r="N38" s="61"/>
      <c r="O38" s="61"/>
      <c r="P38" s="61"/>
      <c r="Q38" s="49"/>
    </row>
    <row r="39" spans="1:17" ht="35.1" customHeight="1" x14ac:dyDescent="0.2">
      <c r="A39" s="8" t="s">
        <v>26</v>
      </c>
      <c r="B39" s="23" t="s">
        <v>10</v>
      </c>
      <c r="C39" s="81">
        <v>105</v>
      </c>
      <c r="D39" s="81" t="s">
        <v>41</v>
      </c>
      <c r="E39" s="19" t="s">
        <v>30</v>
      </c>
      <c r="F39" s="156" t="s">
        <v>176</v>
      </c>
      <c r="G39" s="28">
        <v>76</v>
      </c>
      <c r="H39" s="118">
        <v>0.1</v>
      </c>
      <c r="I39" s="28" t="s">
        <v>41</v>
      </c>
      <c r="J39" s="118">
        <v>0.9</v>
      </c>
      <c r="K39" s="183" t="s">
        <v>196</v>
      </c>
      <c r="L39" s="119">
        <v>8</v>
      </c>
      <c r="M39" s="128" t="s">
        <v>158</v>
      </c>
      <c r="N39" s="130"/>
      <c r="P39"/>
      <c r="Q39" s="4"/>
    </row>
    <row r="40" spans="1:17" ht="34.5" customHeight="1" x14ac:dyDescent="0.2">
      <c r="A40" s="8" t="s">
        <v>23</v>
      </c>
      <c r="B40" s="24" t="s">
        <v>10</v>
      </c>
      <c r="C40" s="81">
        <v>360</v>
      </c>
      <c r="D40" s="81">
        <v>1200</v>
      </c>
      <c r="E40" s="19" t="s">
        <v>29</v>
      </c>
      <c r="F40" s="156" t="s">
        <v>177</v>
      </c>
      <c r="G40" s="28">
        <v>67</v>
      </c>
      <c r="H40" s="118">
        <v>0.15</v>
      </c>
      <c r="I40" s="28">
        <v>67</v>
      </c>
      <c r="J40" s="118">
        <v>0.55000000000000004</v>
      </c>
      <c r="K40" s="28" t="s">
        <v>182</v>
      </c>
      <c r="L40" s="119" t="s">
        <v>184</v>
      </c>
      <c r="M40" s="229"/>
      <c r="N40" s="230"/>
      <c r="O40" s="230"/>
      <c r="P40" s="230"/>
    </row>
    <row r="41" spans="1:17" ht="34.5" customHeight="1" x14ac:dyDescent="0.2">
      <c r="A41" s="8" t="s">
        <v>28</v>
      </c>
      <c r="B41" s="24" t="s">
        <v>3</v>
      </c>
      <c r="C41" s="81">
        <v>189</v>
      </c>
      <c r="D41" s="81" t="s">
        <v>41</v>
      </c>
      <c r="E41" s="19" t="s">
        <v>33</v>
      </c>
      <c r="F41" s="156">
        <v>355</v>
      </c>
      <c r="G41" s="28">
        <v>340</v>
      </c>
      <c r="H41" s="113">
        <v>0.15</v>
      </c>
      <c r="I41" s="28">
        <v>53</v>
      </c>
      <c r="J41" s="19" t="s">
        <v>137</v>
      </c>
      <c r="K41" s="28" t="s">
        <v>182</v>
      </c>
      <c r="L41" s="119" t="s">
        <v>185</v>
      </c>
      <c r="M41" s="229" t="s">
        <v>167</v>
      </c>
      <c r="N41" s="230"/>
      <c r="O41" s="230"/>
      <c r="P41" s="230"/>
    </row>
    <row r="42" spans="1:17" ht="35.1" customHeight="1" x14ac:dyDescent="0.2">
      <c r="A42" s="8" t="s">
        <v>128</v>
      </c>
      <c r="B42" s="24" t="s">
        <v>3</v>
      </c>
      <c r="C42" s="81">
        <v>89</v>
      </c>
      <c r="D42" s="81">
        <v>155</v>
      </c>
      <c r="E42" s="19" t="s">
        <v>29</v>
      </c>
      <c r="F42" s="156" t="s">
        <v>178</v>
      </c>
      <c r="G42" s="28">
        <v>107</v>
      </c>
      <c r="H42" s="113">
        <v>0.25</v>
      </c>
      <c r="I42" s="28">
        <v>107</v>
      </c>
      <c r="J42" s="19" t="s">
        <v>137</v>
      </c>
      <c r="K42" s="28">
        <v>11</v>
      </c>
      <c r="L42" s="119">
        <v>7</v>
      </c>
      <c r="M42" s="229" t="s">
        <v>155</v>
      </c>
      <c r="N42" s="230"/>
      <c r="O42" s="230"/>
      <c r="P42" s="230"/>
    </row>
    <row r="43" spans="1:17" ht="35.1" customHeight="1" x14ac:dyDescent="0.2">
      <c r="A43" s="8" t="s">
        <v>129</v>
      </c>
      <c r="B43" s="24" t="s">
        <v>3</v>
      </c>
      <c r="C43" s="81">
        <v>162.5</v>
      </c>
      <c r="D43" s="81">
        <v>328</v>
      </c>
      <c r="E43" s="19" t="s">
        <v>32</v>
      </c>
      <c r="F43" s="156" t="s">
        <v>179</v>
      </c>
      <c r="G43" s="28">
        <v>13</v>
      </c>
      <c r="H43" s="113">
        <v>0.25</v>
      </c>
      <c r="I43" s="28">
        <v>13</v>
      </c>
      <c r="J43" s="19" t="s">
        <v>137</v>
      </c>
      <c r="K43" s="28" t="s">
        <v>183</v>
      </c>
      <c r="L43" s="119" t="s">
        <v>197</v>
      </c>
      <c r="M43" s="80"/>
      <c r="N43" s="182"/>
    </row>
    <row r="44" spans="1:17" ht="35.1" customHeight="1" x14ac:dyDescent="0.2">
      <c r="A44" s="8" t="s">
        <v>45</v>
      </c>
      <c r="B44" s="47" t="s">
        <v>7</v>
      </c>
      <c r="C44" s="82">
        <v>26</v>
      </c>
      <c r="D44" s="81" t="s">
        <v>41</v>
      </c>
      <c r="E44" s="40" t="s">
        <v>33</v>
      </c>
      <c r="F44" s="157" t="s">
        <v>180</v>
      </c>
      <c r="G44" s="28">
        <v>16</v>
      </c>
      <c r="H44" s="117">
        <v>0.3</v>
      </c>
      <c r="I44" s="28">
        <v>16</v>
      </c>
      <c r="J44" s="19" t="s">
        <v>137</v>
      </c>
      <c r="K44" s="158">
        <v>2</v>
      </c>
      <c r="L44" s="158">
        <v>2</v>
      </c>
      <c r="M44" s="39"/>
      <c r="O44" s="59"/>
      <c r="P44" s="62"/>
      <c r="Q44"/>
    </row>
    <row r="45" spans="1:17" ht="35.1" customHeight="1" x14ac:dyDescent="0.2">
      <c r="A45" s="52" t="s">
        <v>21</v>
      </c>
      <c r="B45" s="53"/>
      <c r="C45" s="144">
        <f>SUM(C39:C44)</f>
        <v>931.5</v>
      </c>
      <c r="D45" s="144">
        <f>SUM(D39:D44)</f>
        <v>1683</v>
      </c>
      <c r="E45" s="54"/>
      <c r="F45" s="173" t="s">
        <v>221</v>
      </c>
      <c r="G45" s="144">
        <f>SUM(G39:G44)</f>
        <v>619</v>
      </c>
      <c r="H45" s="113"/>
      <c r="I45" s="144">
        <f>SUM(I39:I44)</f>
        <v>256</v>
      </c>
      <c r="J45" s="111"/>
      <c r="K45" s="175" t="s">
        <v>206</v>
      </c>
      <c r="L45" s="176" t="s">
        <v>209</v>
      </c>
      <c r="M45"/>
      <c r="N45" s="148"/>
      <c r="O45"/>
      <c r="P45"/>
      <c r="Q45"/>
    </row>
    <row r="46" spans="1:17" ht="23.1" customHeight="1" x14ac:dyDescent="0.2">
      <c r="A46" s="55" t="s">
        <v>22</v>
      </c>
      <c r="B46" s="24" t="s">
        <v>3</v>
      </c>
      <c r="C46" s="221">
        <v>19</v>
      </c>
      <c r="D46" s="19" t="s">
        <v>41</v>
      </c>
      <c r="E46" s="110" t="s">
        <v>29</v>
      </c>
      <c r="F46" s="157" t="s">
        <v>181</v>
      </c>
      <c r="G46" s="28" t="s">
        <v>41</v>
      </c>
      <c r="H46" s="158" t="s">
        <v>41</v>
      </c>
      <c r="I46" s="28" t="s">
        <v>41</v>
      </c>
      <c r="J46" s="19" t="s">
        <v>137</v>
      </c>
      <c r="K46" s="166">
        <v>3</v>
      </c>
      <c r="L46" s="185">
        <v>3</v>
      </c>
      <c r="M46"/>
      <c r="N46" s="134"/>
      <c r="O46"/>
      <c r="P46"/>
    </row>
    <row r="47" spans="1:17" ht="23.1" customHeight="1" x14ac:dyDescent="0.2">
      <c r="A47" s="11" t="s">
        <v>25</v>
      </c>
      <c r="B47" s="41"/>
      <c r="C47" s="145">
        <f>SUM(C45:C46)</f>
        <v>950.5</v>
      </c>
      <c r="D47" s="145">
        <f>SUM(D45:D46)</f>
        <v>1683</v>
      </c>
      <c r="E47" s="187"/>
      <c r="F47" s="174" t="s">
        <v>222</v>
      </c>
      <c r="G47" s="145">
        <f>SUM(G45:G46)</f>
        <v>619</v>
      </c>
      <c r="H47" s="96"/>
      <c r="I47" s="145">
        <f>SUM(I45:I46)</f>
        <v>256</v>
      </c>
      <c r="J47" s="96"/>
      <c r="K47" s="174" t="s">
        <v>207</v>
      </c>
      <c r="L47" s="186" t="s">
        <v>210</v>
      </c>
      <c r="M47"/>
      <c r="N47" s="143"/>
      <c r="O47"/>
      <c r="P47"/>
    </row>
    <row r="48" spans="1:17" customFormat="1" ht="23.1" customHeight="1" x14ac:dyDescent="0.2">
      <c r="N48" s="143"/>
    </row>
    <row r="49" spans="1:17" ht="23.1" customHeight="1" x14ac:dyDescent="0.2">
      <c r="N49" s="129"/>
    </row>
    <row r="50" spans="1:17" ht="27" customHeight="1" x14ac:dyDescent="0.2">
      <c r="A50" s="29" t="s">
        <v>122</v>
      </c>
      <c r="B50" s="29"/>
      <c r="C50" s="29"/>
      <c r="D50" s="30"/>
      <c r="E50" s="30"/>
      <c r="F50" s="30"/>
      <c r="G50" s="30"/>
      <c r="H50" s="30"/>
      <c r="I50" s="30"/>
      <c r="J50" s="30"/>
      <c r="K50" s="30"/>
      <c r="L50" s="30"/>
      <c r="M50" s="30"/>
      <c r="N50" s="146"/>
      <c r="O50" s="30"/>
      <c r="P50" s="30"/>
    </row>
    <row r="51" spans="1:17" ht="23.1" customHeight="1" x14ac:dyDescent="0.2">
      <c r="N51" s="129"/>
    </row>
    <row r="52" spans="1:17" ht="23.1" customHeight="1" x14ac:dyDescent="0.2">
      <c r="N52" s="129"/>
    </row>
    <row r="53" spans="1:17" ht="79.5" customHeight="1" x14ac:dyDescent="0.2">
      <c r="A53" s="164" t="s">
        <v>160</v>
      </c>
      <c r="B53" s="2" t="s">
        <v>0</v>
      </c>
      <c r="C53" s="2" t="s">
        <v>70</v>
      </c>
      <c r="D53" s="2" t="s">
        <v>71</v>
      </c>
      <c r="E53" s="2" t="s">
        <v>31</v>
      </c>
      <c r="F53" s="2" t="s">
        <v>236</v>
      </c>
      <c r="G53" s="2" t="s">
        <v>237</v>
      </c>
      <c r="H53" s="5" t="s">
        <v>24</v>
      </c>
      <c r="I53" s="2" t="s">
        <v>238</v>
      </c>
      <c r="J53" s="5" t="s">
        <v>87</v>
      </c>
      <c r="K53" s="2" t="s">
        <v>68</v>
      </c>
      <c r="L53" s="2" t="s">
        <v>110</v>
      </c>
      <c r="M53" s="212" t="s">
        <v>18</v>
      </c>
      <c r="N53" s="147"/>
      <c r="O53" s="49"/>
      <c r="P53" s="6"/>
      <c r="Q53" s="6"/>
    </row>
    <row r="54" spans="1:17" ht="41.45" customHeight="1" x14ac:dyDescent="0.2">
      <c r="A54" s="55" t="s">
        <v>35</v>
      </c>
      <c r="B54" s="24" t="s">
        <v>10</v>
      </c>
      <c r="C54" s="81">
        <v>1200</v>
      </c>
      <c r="D54" s="19">
        <v>824</v>
      </c>
      <c r="E54" s="19">
        <v>2025</v>
      </c>
      <c r="F54" s="126" t="s">
        <v>186</v>
      </c>
      <c r="G54" s="28">
        <v>8</v>
      </c>
      <c r="H54" s="113">
        <v>0.15</v>
      </c>
      <c r="I54" s="81">
        <v>8</v>
      </c>
      <c r="J54" s="170">
        <v>0.48</v>
      </c>
      <c r="K54" s="28" t="s">
        <v>205</v>
      </c>
      <c r="L54" s="119" t="s">
        <v>189</v>
      </c>
      <c r="M54" s="83" t="s">
        <v>164</v>
      </c>
      <c r="N54" s="134"/>
      <c r="O54" s="84"/>
      <c r="P54" s="84"/>
      <c r="Q54" s="48"/>
    </row>
    <row r="55" spans="1:17" ht="41.45" customHeight="1" x14ac:dyDescent="0.2">
      <c r="A55" s="55" t="s">
        <v>37</v>
      </c>
      <c r="B55" s="23" t="s">
        <v>10</v>
      </c>
      <c r="C55" s="19">
        <v>256</v>
      </c>
      <c r="D55" s="19" t="s">
        <v>41</v>
      </c>
      <c r="E55" s="19" t="s">
        <v>40</v>
      </c>
      <c r="F55" s="23" t="s">
        <v>187</v>
      </c>
      <c r="G55" s="28">
        <v>3</v>
      </c>
      <c r="H55" s="113">
        <v>0.15</v>
      </c>
      <c r="I55" s="81">
        <v>3</v>
      </c>
      <c r="J55" s="118">
        <v>0.53</v>
      </c>
      <c r="K55" s="28" t="s">
        <v>197</v>
      </c>
      <c r="L55" s="119" t="s">
        <v>198</v>
      </c>
      <c r="M55" s="58"/>
      <c r="N55" s="134"/>
      <c r="O55" s="35"/>
      <c r="P55" s="35"/>
      <c r="Q55" s="35"/>
    </row>
    <row r="56" spans="1:17" ht="41.45" customHeight="1" x14ac:dyDescent="0.2">
      <c r="A56" s="169" t="s">
        <v>36</v>
      </c>
      <c r="B56" s="24" t="s">
        <v>5</v>
      </c>
      <c r="C56" s="81">
        <v>250</v>
      </c>
      <c r="D56" s="81">
        <v>200</v>
      </c>
      <c r="E56" s="19" t="s">
        <v>32</v>
      </c>
      <c r="F56" s="23" t="s">
        <v>188</v>
      </c>
      <c r="G56" s="28">
        <v>1</v>
      </c>
      <c r="H56" s="113">
        <v>0.5</v>
      </c>
      <c r="I56" s="81">
        <v>1</v>
      </c>
      <c r="J56" s="113" t="s">
        <v>137</v>
      </c>
      <c r="K56" s="158" t="s">
        <v>190</v>
      </c>
      <c r="L56" s="168" t="s">
        <v>199</v>
      </c>
      <c r="M56" s="63"/>
      <c r="N56" s="134"/>
      <c r="O56" s="59"/>
      <c r="P56" s="59"/>
    </row>
    <row r="57" spans="1:17" ht="34.5" customHeight="1" x14ac:dyDescent="0.2">
      <c r="A57" s="25"/>
      <c r="B57" s="26"/>
      <c r="C57" s="26"/>
      <c r="D57" s="26"/>
      <c r="E57" s="26"/>
      <c r="F57" s="25"/>
      <c r="G57" s="26"/>
      <c r="H57" s="25"/>
      <c r="I57" s="25"/>
      <c r="J57" s="25"/>
      <c r="N57" s="4"/>
    </row>
    <row r="58" spans="1:17" ht="74.25" customHeight="1" x14ac:dyDescent="0.2">
      <c r="A58" s="85" t="s">
        <v>161</v>
      </c>
      <c r="B58" s="21" t="s">
        <v>38</v>
      </c>
      <c r="C58" s="21"/>
      <c r="D58" s="21"/>
      <c r="E58" s="2" t="s">
        <v>71</v>
      </c>
      <c r="F58" s="2" t="s">
        <v>236</v>
      </c>
      <c r="G58" s="2" t="s">
        <v>237</v>
      </c>
      <c r="H58" s="5" t="s">
        <v>24</v>
      </c>
      <c r="I58" s="2" t="s">
        <v>238</v>
      </c>
      <c r="J58" s="5" t="s">
        <v>87</v>
      </c>
      <c r="K58" s="2" t="s">
        <v>68</v>
      </c>
      <c r="L58" s="2" t="s">
        <v>110</v>
      </c>
      <c r="M58" s="233" t="s">
        <v>18</v>
      </c>
    </row>
    <row r="59" spans="1:17" ht="25.5" customHeight="1" x14ac:dyDescent="0.2">
      <c r="A59" s="1"/>
      <c r="B59" s="22">
        <v>2023</v>
      </c>
      <c r="C59" s="22">
        <v>2024</v>
      </c>
      <c r="D59" s="22">
        <v>2025</v>
      </c>
      <c r="E59" s="5"/>
      <c r="F59" s="5"/>
      <c r="G59" s="5"/>
      <c r="H59" s="5"/>
      <c r="I59" s="5"/>
      <c r="J59" s="5"/>
      <c r="K59" s="5"/>
      <c r="L59" s="57"/>
      <c r="M59" s="234"/>
      <c r="N59" s="59"/>
      <c r="O59" s="59"/>
      <c r="P59" s="59"/>
    </row>
    <row r="60" spans="1:17" ht="39.950000000000003" customHeight="1" x14ac:dyDescent="0.2">
      <c r="A60" s="9" t="s">
        <v>10</v>
      </c>
      <c r="B60" s="19" t="s">
        <v>41</v>
      </c>
      <c r="C60" s="19" t="s">
        <v>41</v>
      </c>
      <c r="D60" s="28">
        <v>305</v>
      </c>
      <c r="E60" s="19" t="s">
        <v>41</v>
      </c>
      <c r="F60" s="126" t="s">
        <v>191</v>
      </c>
      <c r="G60" s="28">
        <v>9</v>
      </c>
      <c r="H60" s="113" t="s">
        <v>162</v>
      </c>
      <c r="I60" s="28">
        <v>9</v>
      </c>
      <c r="J60" s="118" t="s">
        <v>143</v>
      </c>
      <c r="K60" s="28" t="s">
        <v>200</v>
      </c>
      <c r="L60" s="119" t="s">
        <v>197</v>
      </c>
      <c r="M60" s="231" t="s">
        <v>42</v>
      </c>
      <c r="N60" s="232"/>
      <c r="O60" s="232"/>
      <c r="P60" s="232"/>
    </row>
    <row r="61" spans="1:17" ht="34.5" customHeight="1" x14ac:dyDescent="0.2">
      <c r="A61" s="9" t="s">
        <v>6</v>
      </c>
      <c r="B61" s="19" t="s">
        <v>41</v>
      </c>
      <c r="C61" s="28">
        <v>60</v>
      </c>
      <c r="D61" s="19" t="s">
        <v>41</v>
      </c>
      <c r="E61" s="19" t="s">
        <v>41</v>
      </c>
      <c r="F61" s="126" t="s">
        <v>192</v>
      </c>
      <c r="G61" s="28">
        <v>4</v>
      </c>
      <c r="H61" s="113">
        <v>0.35</v>
      </c>
      <c r="I61" s="28">
        <v>4</v>
      </c>
      <c r="J61" s="19" t="s">
        <v>137</v>
      </c>
      <c r="K61" s="28">
        <v>8</v>
      </c>
      <c r="L61" s="119">
        <v>7</v>
      </c>
    </row>
    <row r="62" spans="1:17" ht="34.5" customHeight="1" x14ac:dyDescent="0.2">
      <c r="A62" s="9" t="s">
        <v>3</v>
      </c>
      <c r="B62" s="28">
        <v>18</v>
      </c>
      <c r="C62" s="27"/>
      <c r="D62" s="28">
        <v>38</v>
      </c>
      <c r="E62" s="19" t="s">
        <v>41</v>
      </c>
      <c r="F62" s="126" t="s">
        <v>193</v>
      </c>
      <c r="G62" s="28">
        <v>3</v>
      </c>
      <c r="H62" s="117">
        <v>0.25</v>
      </c>
      <c r="I62" s="158">
        <v>3</v>
      </c>
      <c r="J62" s="19" t="s">
        <v>137</v>
      </c>
      <c r="K62" s="183" t="s">
        <v>201</v>
      </c>
      <c r="L62" s="119">
        <v>6</v>
      </c>
      <c r="M62" s="59"/>
      <c r="N62" s="59"/>
      <c r="O62" s="59"/>
      <c r="P62" s="59"/>
    </row>
    <row r="63" spans="1:17" ht="34.5" customHeight="1" x14ac:dyDescent="0.2">
      <c r="A63" s="43" t="s">
        <v>43</v>
      </c>
      <c r="B63" s="149">
        <v>18</v>
      </c>
      <c r="C63" s="149">
        <v>60</v>
      </c>
      <c r="D63" s="149">
        <v>343</v>
      </c>
      <c r="E63" s="149" t="s">
        <v>41</v>
      </c>
      <c r="F63" s="177" t="s">
        <v>194</v>
      </c>
      <c r="G63" s="149">
        <v>16</v>
      </c>
      <c r="H63" s="28"/>
      <c r="I63" s="167">
        <v>16</v>
      </c>
      <c r="J63" s="44"/>
      <c r="K63" s="179" t="s">
        <v>202</v>
      </c>
      <c r="L63" s="180" t="s">
        <v>203</v>
      </c>
      <c r="M63"/>
      <c r="N63"/>
    </row>
    <row r="64" spans="1:17" ht="34.5" customHeight="1" x14ac:dyDescent="0.2">
      <c r="A64" s="9" t="s">
        <v>22</v>
      </c>
      <c r="B64" s="19" t="s">
        <v>41</v>
      </c>
      <c r="C64" s="19" t="s">
        <v>41</v>
      </c>
      <c r="D64" s="28">
        <v>32</v>
      </c>
      <c r="E64" s="19" t="s">
        <v>41</v>
      </c>
      <c r="F64" s="126" t="s">
        <v>183</v>
      </c>
      <c r="G64" s="28">
        <v>2</v>
      </c>
      <c r="H64" s="113">
        <v>0.3</v>
      </c>
      <c r="I64" s="28">
        <v>2</v>
      </c>
      <c r="J64" s="19" t="s">
        <v>137</v>
      </c>
      <c r="K64" s="28">
        <v>6</v>
      </c>
      <c r="L64" s="119">
        <v>5</v>
      </c>
      <c r="M64"/>
      <c r="N64"/>
      <c r="O64"/>
      <c r="P64"/>
      <c r="Q64"/>
    </row>
    <row r="65" spans="1:17" ht="34.5" customHeight="1" x14ac:dyDescent="0.2">
      <c r="A65" s="45" t="s">
        <v>12</v>
      </c>
      <c r="B65" s="171">
        <v>18</v>
      </c>
      <c r="C65" s="171">
        <v>60</v>
      </c>
      <c r="D65" s="171">
        <v>375</v>
      </c>
      <c r="E65" s="171" t="s">
        <v>41</v>
      </c>
      <c r="F65" s="178" t="s">
        <v>195</v>
      </c>
      <c r="G65" s="171">
        <v>18</v>
      </c>
      <c r="H65" s="150"/>
      <c r="I65" s="171">
        <v>18</v>
      </c>
      <c r="J65" s="150"/>
      <c r="K65" s="171" t="s">
        <v>204</v>
      </c>
      <c r="L65" s="181" t="s">
        <v>208</v>
      </c>
      <c r="M65"/>
      <c r="N65"/>
      <c r="O65"/>
      <c r="P65"/>
      <c r="Q65"/>
    </row>
    <row r="66" spans="1:17" ht="23.1" customHeight="1" x14ac:dyDescent="0.2">
      <c r="A66" s="4"/>
      <c r="B66" s="38"/>
      <c r="C66" s="4"/>
      <c r="D66" s="4"/>
      <c r="E66" s="4"/>
      <c r="F66" s="4"/>
      <c r="G66" s="4"/>
      <c r="H66" s="4"/>
      <c r="I66" s="4"/>
      <c r="J66" s="4"/>
      <c r="K66" s="4"/>
      <c r="L66"/>
      <c r="M66"/>
      <c r="N66"/>
      <c r="O66"/>
      <c r="P66"/>
      <c r="Q66"/>
    </row>
    <row r="67" spans="1:17" ht="34.5" customHeight="1" x14ac:dyDescent="0.2">
      <c r="A67" s="41" t="s">
        <v>141</v>
      </c>
      <c r="B67" s="151">
        <v>2159</v>
      </c>
      <c r="C67" s="152" t="s">
        <v>1</v>
      </c>
      <c r="D67" s="151">
        <v>1024</v>
      </c>
      <c r="E67" s="42" t="s">
        <v>9</v>
      </c>
      <c r="F67" s="178" t="s">
        <v>224</v>
      </c>
      <c r="G67" s="213">
        <v>30</v>
      </c>
      <c r="H67" s="213"/>
      <c r="I67" s="213">
        <v>30</v>
      </c>
      <c r="J67" s="42"/>
      <c r="K67" s="213" t="s">
        <v>225</v>
      </c>
      <c r="L67" s="181" t="s">
        <v>223</v>
      </c>
      <c r="M67"/>
      <c r="N67"/>
      <c r="O67"/>
      <c r="P67"/>
      <c r="Q67"/>
    </row>
    <row r="68" spans="1:17" ht="34.5" customHeight="1" x14ac:dyDescent="0.2">
      <c r="A68"/>
      <c r="B68"/>
      <c r="C68"/>
      <c r="D68"/>
      <c r="E68"/>
      <c r="F68"/>
      <c r="G68"/>
      <c r="H68"/>
      <c r="I68"/>
      <c r="J68"/>
      <c r="K68"/>
      <c r="L68"/>
      <c r="M68"/>
      <c r="N68"/>
      <c r="O68"/>
      <c r="P68"/>
      <c r="Q68"/>
    </row>
    <row r="69" spans="1:17" x14ac:dyDescent="0.2">
      <c r="A69" s="230"/>
      <c r="B69" s="230"/>
      <c r="C69" s="230"/>
      <c r="D69" s="230"/>
      <c r="E69" s="230"/>
      <c r="F69" s="230"/>
      <c r="G69" s="230"/>
      <c r="H69" s="230"/>
      <c r="I69" s="230"/>
      <c r="J69" s="230"/>
      <c r="K69" s="230"/>
      <c r="L69" s="230"/>
      <c r="M69" s="122"/>
      <c r="N69" s="122"/>
      <c r="O69"/>
      <c r="P69"/>
      <c r="Q69"/>
    </row>
    <row r="70" spans="1:17" x14ac:dyDescent="0.2">
      <c r="A70" s="122"/>
      <c r="B70" s="122"/>
      <c r="C70" s="122"/>
      <c r="D70" s="122"/>
      <c r="E70" s="122"/>
      <c r="F70" s="122"/>
      <c r="G70" s="122"/>
      <c r="H70" s="122"/>
      <c r="I70" s="122"/>
      <c r="J70" s="122"/>
      <c r="K70" s="122"/>
      <c r="L70" s="122"/>
      <c r="M70" s="122"/>
      <c r="N70" s="122"/>
      <c r="O70"/>
      <c r="P70"/>
      <c r="Q70"/>
    </row>
    <row r="71" spans="1:17" x14ac:dyDescent="0.2">
      <c r="A71" s="34"/>
      <c r="B71" s="34"/>
    </row>
    <row r="72" spans="1:17" ht="27" customHeight="1" x14ac:dyDescent="0.2">
      <c r="A72" s="64" t="s">
        <v>216</v>
      </c>
      <c r="B72" s="29"/>
      <c r="C72" s="29"/>
      <c r="D72" s="30"/>
      <c r="E72" s="30"/>
      <c r="F72" s="30"/>
      <c r="G72" s="30"/>
      <c r="H72" s="30"/>
      <c r="I72" s="30"/>
      <c r="J72" s="30"/>
      <c r="K72" s="30"/>
      <c r="L72" s="30"/>
      <c r="M72" s="30"/>
      <c r="N72" s="30"/>
      <c r="O72" s="30"/>
      <c r="P72" s="30"/>
    </row>
    <row r="73" spans="1:17" x14ac:dyDescent="0.2">
      <c r="A73" s="34" t="s">
        <v>48</v>
      </c>
      <c r="B73" s="34"/>
    </row>
    <row r="74" spans="1:17" x14ac:dyDescent="0.2">
      <c r="A74"/>
      <c r="B74"/>
      <c r="C74"/>
      <c r="D74"/>
    </row>
    <row r="75" spans="1:17" x14ac:dyDescent="0.2">
      <c r="F75"/>
      <c r="G75"/>
      <c r="H75"/>
      <c r="I75"/>
      <c r="J75"/>
      <c r="K75"/>
    </row>
    <row r="76" spans="1:17" x14ac:dyDescent="0.2">
      <c r="F76"/>
      <c r="G76"/>
      <c r="H76"/>
      <c r="I76"/>
      <c r="J76" s="101" t="s">
        <v>1</v>
      </c>
      <c r="K76" s="86">
        <v>2021</v>
      </c>
      <c r="L76" s="86">
        <v>2022</v>
      </c>
      <c r="M76" s="86">
        <v>2023</v>
      </c>
      <c r="N76" s="86">
        <v>2024</v>
      </c>
      <c r="O76" s="86">
        <v>2025</v>
      </c>
      <c r="P76"/>
    </row>
    <row r="77" spans="1:17" x14ac:dyDescent="0.2">
      <c r="F77"/>
      <c r="G77"/>
      <c r="H77"/>
      <c r="I77"/>
      <c r="J77" s="88" t="s">
        <v>80</v>
      </c>
      <c r="K77" s="87">
        <v>612</v>
      </c>
      <c r="L77" s="87">
        <v>1421</v>
      </c>
      <c r="M77" s="87">
        <v>1421</v>
      </c>
      <c r="N77" s="87">
        <v>1421</v>
      </c>
      <c r="O77" s="87">
        <v>1421</v>
      </c>
    </row>
    <row r="78" spans="1:17" ht="40.5" x14ac:dyDescent="0.2">
      <c r="F78"/>
      <c r="G78"/>
      <c r="H78"/>
      <c r="I78"/>
      <c r="J78" s="88" t="s">
        <v>81</v>
      </c>
      <c r="K78" s="87" t="s">
        <v>41</v>
      </c>
      <c r="L78" s="87" t="s">
        <v>41</v>
      </c>
      <c r="M78" s="87">
        <v>320</v>
      </c>
      <c r="N78" s="87">
        <v>950.95</v>
      </c>
      <c r="O78" s="87">
        <v>950.95</v>
      </c>
    </row>
    <row r="79" spans="1:17" ht="40.5" x14ac:dyDescent="0.2">
      <c r="F79"/>
      <c r="G79"/>
      <c r="H79"/>
      <c r="I79"/>
      <c r="J79" s="88" t="s">
        <v>165</v>
      </c>
      <c r="K79" s="87" t="s">
        <v>41</v>
      </c>
      <c r="L79" s="87" t="s">
        <v>41</v>
      </c>
      <c r="M79" s="87">
        <v>18</v>
      </c>
      <c r="N79" s="87">
        <v>328</v>
      </c>
      <c r="O79" s="87">
        <v>2159</v>
      </c>
    </row>
    <row r="80" spans="1:17" x14ac:dyDescent="0.2">
      <c r="F80"/>
      <c r="G80"/>
      <c r="H80"/>
      <c r="I80"/>
      <c r="J80" s="89" t="s">
        <v>12</v>
      </c>
      <c r="K80" s="90">
        <v>612</v>
      </c>
      <c r="L80" s="90">
        <v>1421</v>
      </c>
      <c r="M80" s="90">
        <v>1759</v>
      </c>
      <c r="N80" s="90">
        <v>2699.95</v>
      </c>
      <c r="O80" s="90">
        <v>4531</v>
      </c>
    </row>
    <row r="81" spans="1:16" x14ac:dyDescent="0.2">
      <c r="F81"/>
      <c r="G81"/>
      <c r="H81"/>
      <c r="I81"/>
      <c r="J81"/>
      <c r="K81"/>
      <c r="L81"/>
      <c r="M81"/>
      <c r="N81"/>
      <c r="O81"/>
      <c r="P81"/>
    </row>
    <row r="82" spans="1:16" x14ac:dyDescent="0.2">
      <c r="F82"/>
      <c r="G82"/>
      <c r="H82"/>
      <c r="I82"/>
      <c r="J82"/>
      <c r="K82"/>
      <c r="L82"/>
      <c r="M82"/>
      <c r="N82"/>
      <c r="O82"/>
      <c r="P82"/>
    </row>
    <row r="83" spans="1:16" x14ac:dyDescent="0.2">
      <c r="F83"/>
      <c r="G83"/>
      <c r="H83"/>
      <c r="I83"/>
      <c r="J83"/>
      <c r="K83"/>
      <c r="L83"/>
      <c r="M83"/>
      <c r="N83"/>
      <c r="O83"/>
      <c r="P83"/>
    </row>
    <row r="84" spans="1:16" hidden="1" x14ac:dyDescent="0.2">
      <c r="L84"/>
      <c r="M84"/>
      <c r="N84"/>
      <c r="O84"/>
      <c r="P84"/>
    </row>
    <row r="85" spans="1:16" x14ac:dyDescent="0.2">
      <c r="L85"/>
      <c r="M85"/>
      <c r="N85"/>
      <c r="O85"/>
      <c r="P85"/>
    </row>
    <row r="86" spans="1:16" x14ac:dyDescent="0.2">
      <c r="L86"/>
      <c r="M86"/>
      <c r="N86"/>
      <c r="O86"/>
      <c r="P86"/>
    </row>
    <row r="87" spans="1:16" ht="27" customHeight="1" x14ac:dyDescent="0.2">
      <c r="A87" s="64" t="s">
        <v>169</v>
      </c>
      <c r="B87" s="29"/>
      <c r="C87" s="29"/>
      <c r="D87" s="30"/>
      <c r="E87" s="30"/>
      <c r="F87" s="30"/>
      <c r="G87" s="30"/>
      <c r="H87" s="30"/>
      <c r="I87" s="30"/>
      <c r="J87" s="30"/>
      <c r="K87" s="30"/>
      <c r="L87" s="30"/>
      <c r="M87" s="30"/>
      <c r="N87" s="30"/>
      <c r="O87" s="30"/>
      <c r="P87" s="30"/>
    </row>
    <row r="88" spans="1:16" x14ac:dyDescent="0.2">
      <c r="A88"/>
      <c r="B88"/>
      <c r="C88"/>
      <c r="D88"/>
      <c r="E88"/>
      <c r="F88"/>
      <c r="L88"/>
      <c r="M88"/>
      <c r="N88"/>
      <c r="O88"/>
      <c r="P88"/>
    </row>
    <row r="89" spans="1:16" ht="37.5" customHeight="1" x14ac:dyDescent="0.2">
      <c r="A89" s="226" t="s">
        <v>88</v>
      </c>
      <c r="B89" s="226"/>
      <c r="C89" s="226"/>
      <c r="D89" s="226"/>
      <c r="E89" s="226"/>
      <c r="F89" s="226"/>
      <c r="G89" s="226"/>
      <c r="H89" s="226"/>
      <c r="I89" s="226"/>
      <c r="J89" s="226"/>
      <c r="K89" s="226"/>
      <c r="L89" s="226"/>
      <c r="M89"/>
      <c r="N89"/>
      <c r="O89"/>
      <c r="P89"/>
    </row>
    <row r="90" spans="1:16" x14ac:dyDescent="0.2">
      <c r="L90"/>
      <c r="M90"/>
      <c r="N90"/>
      <c r="O90"/>
      <c r="P90"/>
    </row>
    <row r="91" spans="1:16" x14ac:dyDescent="0.2">
      <c r="A91" s="3" t="s">
        <v>89</v>
      </c>
      <c r="L91"/>
      <c r="M91"/>
      <c r="N91"/>
      <c r="O91"/>
      <c r="P91"/>
    </row>
    <row r="92" spans="1:16" x14ac:dyDescent="0.2">
      <c r="L92"/>
      <c r="M92"/>
      <c r="N92"/>
      <c r="O92"/>
      <c r="P92"/>
    </row>
    <row r="93" spans="1:16" x14ac:dyDescent="0.25">
      <c r="A93" s="98" t="s">
        <v>84</v>
      </c>
      <c r="B93" s="97"/>
      <c r="C93" s="99" t="s">
        <v>85</v>
      </c>
      <c r="D93" s="99" t="s">
        <v>86</v>
      </c>
      <c r="L93"/>
      <c r="M93"/>
      <c r="N93"/>
      <c r="O93"/>
      <c r="P93"/>
    </row>
    <row r="94" spans="1:16" x14ac:dyDescent="0.25">
      <c r="A94" s="97" t="s">
        <v>217</v>
      </c>
      <c r="B94" s="97"/>
      <c r="C94" s="154">
        <v>1.0664961636828645</v>
      </c>
      <c r="D94" s="154">
        <v>0.28417163967036091</v>
      </c>
      <c r="L94"/>
      <c r="M94"/>
      <c r="N94"/>
      <c r="O94"/>
      <c r="P94"/>
    </row>
    <row r="95" spans="1:16" x14ac:dyDescent="0.25">
      <c r="A95" s="97" t="s">
        <v>218</v>
      </c>
      <c r="B95" s="97"/>
      <c r="C95" s="100">
        <v>1.1299999999999999</v>
      </c>
      <c r="D95" s="214">
        <v>0.32200000000000001</v>
      </c>
      <c r="L95"/>
      <c r="M95"/>
      <c r="N95"/>
      <c r="O95"/>
      <c r="P95"/>
    </row>
    <row r="96" spans="1:16" x14ac:dyDescent="0.25">
      <c r="A96" s="97"/>
      <c r="B96" s="97"/>
      <c r="C96" s="97"/>
      <c r="D96" s="97"/>
      <c r="L96"/>
      <c r="M96"/>
      <c r="N96"/>
      <c r="O96"/>
      <c r="P96"/>
    </row>
    <row r="97" spans="1:16" x14ac:dyDescent="0.25">
      <c r="A97" s="98" t="s">
        <v>212</v>
      </c>
      <c r="B97" s="97"/>
      <c r="C97" s="97"/>
      <c r="D97" s="97"/>
      <c r="L97"/>
      <c r="M97"/>
      <c r="N97"/>
      <c r="O97"/>
      <c r="P97"/>
    </row>
    <row r="98" spans="1:16" x14ac:dyDescent="0.25">
      <c r="A98" s="210" t="s">
        <v>213</v>
      </c>
      <c r="B98" s="97"/>
      <c r="C98" s="154">
        <v>1.0531316079459154</v>
      </c>
      <c r="D98" s="154">
        <v>0.29782291449504128</v>
      </c>
      <c r="L98"/>
      <c r="M98"/>
      <c r="N98"/>
      <c r="O98"/>
      <c r="P98"/>
    </row>
    <row r="99" spans="1:16" x14ac:dyDescent="0.25">
      <c r="A99" s="210" t="s">
        <v>214</v>
      </c>
      <c r="B99" s="97"/>
      <c r="C99" s="100">
        <v>1.18</v>
      </c>
      <c r="D99" s="214">
        <v>0.309</v>
      </c>
      <c r="L99"/>
      <c r="M99"/>
      <c r="N99"/>
      <c r="O99"/>
      <c r="P99"/>
    </row>
    <row r="100" spans="1:16" x14ac:dyDescent="0.25">
      <c r="A100" s="97"/>
      <c r="B100" s="97"/>
      <c r="C100" s="97"/>
      <c r="D100" s="97"/>
      <c r="L100"/>
      <c r="M100"/>
      <c r="N100"/>
      <c r="O100"/>
      <c r="P100"/>
    </row>
    <row r="101" spans="1:16" x14ac:dyDescent="0.25">
      <c r="A101" s="98" t="s">
        <v>215</v>
      </c>
      <c r="B101" s="116"/>
      <c r="C101" s="97"/>
      <c r="D101" s="97"/>
      <c r="L101"/>
      <c r="M101"/>
      <c r="N101"/>
      <c r="O101"/>
      <c r="P101"/>
    </row>
    <row r="102" spans="1:16" x14ac:dyDescent="0.25">
      <c r="A102" s="210" t="s">
        <v>213</v>
      </c>
      <c r="B102" s="116"/>
      <c r="C102" s="154">
        <v>1.0222336828835024</v>
      </c>
      <c r="D102" s="154">
        <v>0.28651653200389665</v>
      </c>
      <c r="L102"/>
      <c r="M102"/>
      <c r="N102"/>
      <c r="O102"/>
      <c r="P102"/>
    </row>
    <row r="103" spans="1:16" x14ac:dyDescent="0.25">
      <c r="A103" s="210" t="s">
        <v>214</v>
      </c>
      <c r="B103" s="115"/>
      <c r="C103" s="100">
        <v>1.1299999999999999</v>
      </c>
      <c r="D103" s="214">
        <v>0.31900000000000001</v>
      </c>
      <c r="L103"/>
      <c r="M103"/>
      <c r="N103"/>
      <c r="O103"/>
      <c r="P103"/>
    </row>
    <row r="104" spans="1:16" x14ac:dyDescent="0.2">
      <c r="L104"/>
      <c r="M104"/>
      <c r="N104"/>
      <c r="O104"/>
      <c r="P104"/>
    </row>
    <row r="105" spans="1:16" hidden="1" x14ac:dyDescent="0.2">
      <c r="L105"/>
      <c r="M105"/>
      <c r="N105"/>
      <c r="O105"/>
      <c r="P105"/>
    </row>
    <row r="106" spans="1:16" hidden="1" x14ac:dyDescent="0.2">
      <c r="L106"/>
      <c r="M106"/>
      <c r="N106"/>
      <c r="O106"/>
      <c r="P106"/>
    </row>
    <row r="107" spans="1:16" hidden="1" x14ac:dyDescent="0.2">
      <c r="L107"/>
      <c r="M107"/>
      <c r="N107"/>
      <c r="O107"/>
      <c r="P107"/>
    </row>
    <row r="108" spans="1:16" hidden="1" x14ac:dyDescent="0.2">
      <c r="L108"/>
      <c r="M108"/>
      <c r="N108"/>
      <c r="O108"/>
      <c r="P108"/>
    </row>
  </sheetData>
  <mergeCells count="19">
    <mergeCell ref="C6:E6"/>
    <mergeCell ref="F6:K6"/>
    <mergeCell ref="F7:G7"/>
    <mergeCell ref="H7:I7"/>
    <mergeCell ref="J7:K7"/>
    <mergeCell ref="A89:L89"/>
    <mergeCell ref="A7:A8"/>
    <mergeCell ref="B7:B8"/>
    <mergeCell ref="M42:P42"/>
    <mergeCell ref="M40:P40"/>
    <mergeCell ref="M41:P41"/>
    <mergeCell ref="A22:K23"/>
    <mergeCell ref="A69:L69"/>
    <mergeCell ref="M60:P60"/>
    <mergeCell ref="M58:M59"/>
    <mergeCell ref="G29:H29"/>
    <mergeCell ref="C28:D28"/>
    <mergeCell ref="E28:F28"/>
    <mergeCell ref="G31:L31"/>
  </mergeCells>
  <pageMargins left="0.7" right="0.7" top="0.75" bottom="0.75" header="0.3" footer="0.3"/>
  <pageSetup scale="24" orientation="portrait" r:id="rId1"/>
  <ignoredErrors>
    <ignoredError sqref="K17" numberStoredAsText="1"/>
    <ignoredError sqref="F12:K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tabColor theme="3"/>
  </sheetPr>
  <dimension ref="A1:W35"/>
  <sheetViews>
    <sheetView showGridLines="0" view="pageBreakPreview" topLeftCell="A3" zoomScale="50" zoomScaleNormal="70" zoomScaleSheetLayoutView="50" workbookViewId="0">
      <selection sqref="A1:XFD2"/>
    </sheetView>
  </sheetViews>
  <sheetFormatPr defaultColWidth="0" defaultRowHeight="14.25" zeroHeight="1" x14ac:dyDescent="0.2"/>
  <cols>
    <col min="1" max="1" width="39.625" bestFit="1" customWidth="1"/>
    <col min="2" max="2" width="23.625" style="72" customWidth="1"/>
    <col min="3" max="3" width="32.75" style="72" customWidth="1"/>
    <col min="4" max="11" width="23.625" style="72" customWidth="1"/>
    <col min="12" max="12" width="59.375" style="72" customWidth="1"/>
    <col min="13" max="13" width="107.625" style="72" customWidth="1"/>
    <col min="14" max="14" width="8.75" hidden="1" customWidth="1"/>
    <col min="15" max="23" width="0" hidden="1" customWidth="1"/>
    <col min="24" max="16384" width="8.75" hidden="1"/>
  </cols>
  <sheetData>
    <row r="1" spans="1:22" hidden="1" x14ac:dyDescent="0.2">
      <c r="B1"/>
      <c r="C1"/>
      <c r="D1"/>
      <c r="E1"/>
      <c r="F1"/>
    </row>
    <row r="3" spans="1:22" s="3" customFormat="1" ht="27" customHeight="1" x14ac:dyDescent="0.2">
      <c r="A3" s="29" t="s">
        <v>55</v>
      </c>
      <c r="B3" s="66"/>
      <c r="C3" s="66"/>
      <c r="D3" s="66"/>
      <c r="E3" s="66"/>
      <c r="F3" s="66"/>
      <c r="G3" s="67"/>
      <c r="H3" s="67"/>
      <c r="I3" s="67"/>
      <c r="J3" s="67"/>
      <c r="K3" s="67"/>
      <c r="L3" s="67"/>
      <c r="M3" s="67"/>
      <c r="N3"/>
      <c r="O3"/>
      <c r="P3"/>
      <c r="Q3"/>
      <c r="R3"/>
      <c r="S3"/>
      <c r="T3"/>
      <c r="U3"/>
      <c r="V3"/>
    </row>
    <row r="4" spans="1:22" x14ac:dyDescent="0.2"/>
    <row r="5" spans="1:22" x14ac:dyDescent="0.2"/>
    <row r="6" spans="1:22" ht="63.6" customHeight="1" x14ac:dyDescent="0.2">
      <c r="A6" s="85" t="s">
        <v>79</v>
      </c>
      <c r="B6" s="56" t="s">
        <v>49</v>
      </c>
      <c r="C6" s="56" t="s">
        <v>78</v>
      </c>
      <c r="D6" s="56" t="s">
        <v>0</v>
      </c>
      <c r="E6" s="56" t="s">
        <v>77</v>
      </c>
      <c r="F6" s="56" t="s">
        <v>123</v>
      </c>
      <c r="G6" s="56" t="s">
        <v>56</v>
      </c>
      <c r="H6" s="56" t="s">
        <v>172</v>
      </c>
      <c r="I6" s="56" t="s">
        <v>133</v>
      </c>
      <c r="J6" s="56" t="s">
        <v>57</v>
      </c>
      <c r="K6" s="5" t="s">
        <v>58</v>
      </c>
      <c r="L6" s="57" t="s">
        <v>75</v>
      </c>
      <c r="M6" s="57" t="s">
        <v>18</v>
      </c>
    </row>
    <row r="7" spans="1:22" ht="21.95" customHeight="1" x14ac:dyDescent="0.2">
      <c r="A7" s="249" t="s">
        <v>59</v>
      </c>
      <c r="B7" s="70" t="s">
        <v>3</v>
      </c>
      <c r="C7" s="70" t="s">
        <v>90</v>
      </c>
      <c r="D7" s="70" t="s">
        <v>3</v>
      </c>
      <c r="E7" s="70">
        <v>109</v>
      </c>
      <c r="F7" s="70" t="s">
        <v>41</v>
      </c>
      <c r="G7" s="215">
        <v>0.41</v>
      </c>
      <c r="H7" s="106" t="s">
        <v>174</v>
      </c>
      <c r="I7" s="70">
        <v>19</v>
      </c>
      <c r="J7" s="70" t="s">
        <v>63</v>
      </c>
      <c r="K7" s="93">
        <v>107</v>
      </c>
      <c r="L7" s="70" t="s">
        <v>62</v>
      </c>
      <c r="M7" s="219"/>
      <c r="O7" s="69"/>
      <c r="P7" s="69"/>
      <c r="Q7" s="69"/>
      <c r="R7" s="70"/>
      <c r="S7" s="69"/>
      <c r="T7" s="71"/>
    </row>
    <row r="8" spans="1:22" ht="21.95" customHeight="1" x14ac:dyDescent="0.2">
      <c r="A8" s="249"/>
      <c r="B8" s="70" t="s">
        <v>3</v>
      </c>
      <c r="C8" s="70" t="s">
        <v>91</v>
      </c>
      <c r="D8" s="70" t="s">
        <v>3</v>
      </c>
      <c r="E8" s="70">
        <v>55</v>
      </c>
      <c r="F8" s="70" t="s">
        <v>41</v>
      </c>
      <c r="G8" s="215">
        <v>0.9</v>
      </c>
      <c r="H8" s="106" t="s">
        <v>174</v>
      </c>
      <c r="I8" s="70">
        <v>12</v>
      </c>
      <c r="J8" s="70" t="s">
        <v>63</v>
      </c>
      <c r="K8" s="155">
        <v>190</v>
      </c>
      <c r="L8" s="70" t="s">
        <v>62</v>
      </c>
      <c r="M8" s="219"/>
    </row>
    <row r="9" spans="1:22" ht="21.95" customHeight="1" x14ac:dyDescent="0.2">
      <c r="A9" s="249"/>
      <c r="B9" s="70" t="s">
        <v>3</v>
      </c>
      <c r="C9" s="70" t="s">
        <v>92</v>
      </c>
      <c r="D9" s="70" t="s">
        <v>3</v>
      </c>
      <c r="E9" s="70">
        <v>67</v>
      </c>
      <c r="F9" s="70" t="s">
        <v>41</v>
      </c>
      <c r="G9" s="215">
        <v>0.75</v>
      </c>
      <c r="H9" s="106" t="s">
        <v>174</v>
      </c>
      <c r="I9" s="70" t="s">
        <v>130</v>
      </c>
      <c r="J9" s="70" t="s">
        <v>63</v>
      </c>
      <c r="K9" s="70" t="s">
        <v>151</v>
      </c>
      <c r="L9" s="70" t="s">
        <v>62</v>
      </c>
      <c r="M9" s="219"/>
    </row>
    <row r="10" spans="1:22" ht="21.95" customHeight="1" x14ac:dyDescent="0.2">
      <c r="A10" s="249"/>
      <c r="B10" s="70" t="s">
        <v>3</v>
      </c>
      <c r="C10" s="70" t="s">
        <v>93</v>
      </c>
      <c r="D10" s="70" t="s">
        <v>3</v>
      </c>
      <c r="E10" s="70">
        <v>31</v>
      </c>
      <c r="F10" s="70" t="s">
        <v>41</v>
      </c>
      <c r="G10" s="215">
        <v>0.98</v>
      </c>
      <c r="H10" s="106" t="s">
        <v>174</v>
      </c>
      <c r="I10" s="112" t="s">
        <v>131</v>
      </c>
      <c r="J10" s="70" t="s">
        <v>63</v>
      </c>
      <c r="K10" s="70" t="s">
        <v>152</v>
      </c>
      <c r="L10" s="70" t="s">
        <v>62</v>
      </c>
      <c r="M10" s="219"/>
    </row>
    <row r="11" spans="1:22" ht="21.95" customHeight="1" x14ac:dyDescent="0.2">
      <c r="A11" s="249"/>
      <c r="B11" s="70" t="s">
        <v>4</v>
      </c>
      <c r="C11" s="70" t="s">
        <v>96</v>
      </c>
      <c r="D11" s="70" t="s">
        <v>5</v>
      </c>
      <c r="E11" s="70">
        <v>329</v>
      </c>
      <c r="F11" s="70" t="s">
        <v>41</v>
      </c>
      <c r="G11" s="215">
        <v>0.72</v>
      </c>
      <c r="H11" s="70" t="s">
        <v>65</v>
      </c>
      <c r="I11" s="70" t="s">
        <v>65</v>
      </c>
      <c r="J11" s="70" t="s">
        <v>41</v>
      </c>
      <c r="K11" s="70" t="s">
        <v>41</v>
      </c>
      <c r="L11" s="70" t="s">
        <v>41</v>
      </c>
      <c r="M11" s="219"/>
    </row>
    <row r="12" spans="1:22" ht="21.95" customHeight="1" x14ac:dyDescent="0.2">
      <c r="A12" s="249"/>
      <c r="B12" s="70" t="s">
        <v>4</v>
      </c>
      <c r="C12" s="70" t="s">
        <v>95</v>
      </c>
      <c r="D12" s="70" t="s">
        <v>98</v>
      </c>
      <c r="E12" s="70">
        <v>372</v>
      </c>
      <c r="F12" s="70" t="s">
        <v>41</v>
      </c>
      <c r="G12" s="215">
        <v>0.55000000000000004</v>
      </c>
      <c r="H12" s="106" t="s">
        <v>175</v>
      </c>
      <c r="I12" s="70">
        <v>9</v>
      </c>
      <c r="J12" s="70" t="s">
        <v>64</v>
      </c>
      <c r="K12" s="70" t="s">
        <v>132</v>
      </c>
      <c r="L12" s="70" t="s">
        <v>132</v>
      </c>
      <c r="M12" s="219"/>
    </row>
    <row r="13" spans="1:22" ht="41.1" customHeight="1" x14ac:dyDescent="0.2">
      <c r="A13" s="249"/>
      <c r="B13" s="70" t="s">
        <v>4</v>
      </c>
      <c r="C13" s="70" t="s">
        <v>94</v>
      </c>
      <c r="D13" s="70" t="s">
        <v>98</v>
      </c>
      <c r="E13" s="70">
        <v>116</v>
      </c>
      <c r="F13" s="70" t="s">
        <v>41</v>
      </c>
      <c r="G13" s="215">
        <v>0.69</v>
      </c>
      <c r="H13" s="106" t="s">
        <v>175</v>
      </c>
      <c r="I13" s="70">
        <v>10</v>
      </c>
      <c r="J13" s="70" t="s">
        <v>64</v>
      </c>
      <c r="K13" s="70" t="s">
        <v>132</v>
      </c>
      <c r="L13" s="70" t="s">
        <v>132</v>
      </c>
      <c r="M13" s="219"/>
    </row>
    <row r="14" spans="1:22" ht="21.95" customHeight="1" x14ac:dyDescent="0.2">
      <c r="A14" s="249"/>
      <c r="B14" s="70" t="s">
        <v>4</v>
      </c>
      <c r="C14" s="70" t="s">
        <v>97</v>
      </c>
      <c r="D14" s="70" t="s">
        <v>99</v>
      </c>
      <c r="E14" s="70">
        <v>14</v>
      </c>
      <c r="F14" s="70" t="s">
        <v>41</v>
      </c>
      <c r="G14" s="215">
        <v>0.501</v>
      </c>
      <c r="H14" s="106" t="s">
        <v>174</v>
      </c>
      <c r="I14" s="70">
        <v>9</v>
      </c>
      <c r="J14" s="70" t="s">
        <v>63</v>
      </c>
      <c r="K14" s="93">
        <v>91</v>
      </c>
      <c r="L14" s="70" t="s">
        <v>125</v>
      </c>
      <c r="M14" s="219"/>
    </row>
    <row r="15" spans="1:22" ht="21.95" customHeight="1" x14ac:dyDescent="0.2">
      <c r="A15" s="249"/>
      <c r="B15" s="70" t="s">
        <v>6</v>
      </c>
      <c r="C15" s="70" t="s">
        <v>100</v>
      </c>
      <c r="D15" s="70" t="s">
        <v>104</v>
      </c>
      <c r="E15" s="70">
        <v>105</v>
      </c>
      <c r="F15" s="70" t="s">
        <v>41</v>
      </c>
      <c r="G15" s="215">
        <v>0.6</v>
      </c>
      <c r="H15" s="106" t="s">
        <v>174</v>
      </c>
      <c r="I15" s="70">
        <v>11</v>
      </c>
      <c r="J15" s="70" t="s">
        <v>63</v>
      </c>
      <c r="K15" s="93">
        <v>95</v>
      </c>
      <c r="L15" s="70" t="s">
        <v>139</v>
      </c>
      <c r="M15" s="219"/>
    </row>
    <row r="16" spans="1:22" ht="21.95" customHeight="1" x14ac:dyDescent="0.2">
      <c r="A16" s="249"/>
      <c r="B16" s="70" t="s">
        <v>6</v>
      </c>
      <c r="C16" s="70" t="s">
        <v>101</v>
      </c>
      <c r="D16" s="70" t="s">
        <v>105</v>
      </c>
      <c r="E16" s="70">
        <v>105</v>
      </c>
      <c r="F16" s="70" t="s">
        <v>41</v>
      </c>
      <c r="G16" s="215">
        <v>0.501</v>
      </c>
      <c r="H16" s="106" t="s">
        <v>174</v>
      </c>
      <c r="I16" s="70">
        <v>8</v>
      </c>
      <c r="J16" s="70" t="s">
        <v>63</v>
      </c>
      <c r="K16" s="93">
        <v>108</v>
      </c>
      <c r="L16" s="70" t="s">
        <v>124</v>
      </c>
      <c r="M16" s="219"/>
    </row>
    <row r="17" spans="1:17" ht="42" customHeight="1" x14ac:dyDescent="0.2">
      <c r="A17" s="249"/>
      <c r="B17" s="70" t="s">
        <v>6</v>
      </c>
      <c r="C17" s="70" t="s">
        <v>102</v>
      </c>
      <c r="D17" s="70" t="s">
        <v>106</v>
      </c>
      <c r="E17" s="70">
        <v>49</v>
      </c>
      <c r="F17" s="70" t="s">
        <v>41</v>
      </c>
      <c r="G17" s="215">
        <v>0.501</v>
      </c>
      <c r="H17" s="106" t="s">
        <v>174</v>
      </c>
      <c r="I17" s="70">
        <v>9</v>
      </c>
      <c r="J17" s="70" t="s">
        <v>63</v>
      </c>
      <c r="K17" s="93">
        <v>128</v>
      </c>
      <c r="L17" s="70" t="s">
        <v>126</v>
      </c>
      <c r="M17" s="94"/>
    </row>
    <row r="18" spans="1:17" ht="21.95" customHeight="1" x14ac:dyDescent="0.2">
      <c r="A18" s="249"/>
      <c r="B18" s="70" t="s">
        <v>6</v>
      </c>
      <c r="C18" s="70" t="s">
        <v>103</v>
      </c>
      <c r="D18" s="70" t="s">
        <v>7</v>
      </c>
      <c r="E18" s="70">
        <v>57</v>
      </c>
      <c r="F18" s="70" t="s">
        <v>41</v>
      </c>
      <c r="G18" s="215">
        <v>0.501</v>
      </c>
      <c r="H18" s="106" t="s">
        <v>174</v>
      </c>
      <c r="I18" s="70">
        <v>16</v>
      </c>
      <c r="J18" s="70" t="s">
        <v>63</v>
      </c>
      <c r="K18" s="93">
        <v>107</v>
      </c>
      <c r="L18" s="70" t="s">
        <v>127</v>
      </c>
      <c r="M18" s="94" t="s">
        <v>134</v>
      </c>
    </row>
    <row r="19" spans="1:17" ht="39.6" customHeight="1" x14ac:dyDescent="0.2">
      <c r="A19" s="250"/>
      <c r="B19" s="70" t="s">
        <v>3</v>
      </c>
      <c r="C19" s="70" t="s">
        <v>22</v>
      </c>
      <c r="D19" s="70" t="s">
        <v>3</v>
      </c>
      <c r="E19" s="70">
        <v>12</v>
      </c>
      <c r="F19" s="70" t="s">
        <v>41</v>
      </c>
      <c r="G19" s="215">
        <v>0.5</v>
      </c>
      <c r="H19" s="106" t="s">
        <v>174</v>
      </c>
      <c r="I19" s="70" t="s">
        <v>135</v>
      </c>
      <c r="J19" s="70" t="s">
        <v>63</v>
      </c>
      <c r="K19" s="93">
        <v>68</v>
      </c>
      <c r="L19" s="75" t="s">
        <v>62</v>
      </c>
      <c r="M19" s="95"/>
    </row>
    <row r="20" spans="1:17" ht="21.95" customHeight="1" x14ac:dyDescent="0.2">
      <c r="A20" s="243" t="s">
        <v>72</v>
      </c>
      <c r="B20" s="68" t="s">
        <v>52</v>
      </c>
      <c r="C20" s="68" t="s">
        <v>26</v>
      </c>
      <c r="D20" s="68" t="s">
        <v>107</v>
      </c>
      <c r="E20" s="68">
        <v>105</v>
      </c>
      <c r="F20" s="68"/>
      <c r="G20" s="216">
        <v>0.9</v>
      </c>
      <c r="H20" s="68" t="s">
        <v>175</v>
      </c>
      <c r="I20" s="68">
        <v>20</v>
      </c>
      <c r="J20" s="68" t="s">
        <v>64</v>
      </c>
      <c r="K20" s="68" t="s">
        <v>132</v>
      </c>
      <c r="L20" s="103" t="s">
        <v>60</v>
      </c>
      <c r="M20" s="73"/>
    </row>
    <row r="21" spans="1:17" ht="21.95" customHeight="1" x14ac:dyDescent="0.2">
      <c r="A21" s="244"/>
      <c r="B21" s="70" t="s">
        <v>52</v>
      </c>
      <c r="C21" s="70" t="s">
        <v>23</v>
      </c>
      <c r="D21" s="70" t="s">
        <v>108</v>
      </c>
      <c r="E21" s="70">
        <v>360</v>
      </c>
      <c r="F21" s="93">
        <v>1200</v>
      </c>
      <c r="G21" s="215">
        <v>0.9</v>
      </c>
      <c r="H21" s="106" t="s">
        <v>175</v>
      </c>
      <c r="I21" s="70">
        <v>20</v>
      </c>
      <c r="J21" s="70" t="s">
        <v>64</v>
      </c>
      <c r="K21" s="70" t="s">
        <v>132</v>
      </c>
      <c r="L21" s="103" t="s">
        <v>61</v>
      </c>
      <c r="M21" s="74"/>
    </row>
    <row r="22" spans="1:17" ht="33.950000000000003" customHeight="1" x14ac:dyDescent="0.2">
      <c r="A22" s="244"/>
      <c r="B22" s="70" t="s">
        <v>3</v>
      </c>
      <c r="C22" s="70" t="s">
        <v>28</v>
      </c>
      <c r="D22" s="70" t="s">
        <v>3</v>
      </c>
      <c r="E22" s="70">
        <v>189</v>
      </c>
      <c r="F22" s="70" t="s">
        <v>41</v>
      </c>
      <c r="G22" s="215">
        <v>0.54</v>
      </c>
      <c r="H22" s="106" t="s">
        <v>174</v>
      </c>
      <c r="I22" s="70">
        <v>20</v>
      </c>
      <c r="J22" s="70" t="s">
        <v>63</v>
      </c>
      <c r="K22" s="93">
        <v>99</v>
      </c>
      <c r="L22" s="103" t="s">
        <v>62</v>
      </c>
      <c r="M22" s="74"/>
    </row>
    <row r="23" spans="1:17" ht="21.95" customHeight="1" x14ac:dyDescent="0.2">
      <c r="A23" s="244"/>
      <c r="B23" s="70" t="s">
        <v>3</v>
      </c>
      <c r="C23" s="70" t="s">
        <v>111</v>
      </c>
      <c r="D23" s="70" t="s">
        <v>3</v>
      </c>
      <c r="E23" s="70">
        <v>89</v>
      </c>
      <c r="F23" s="70">
        <v>155</v>
      </c>
      <c r="G23" s="215">
        <v>0.8</v>
      </c>
      <c r="H23" s="106" t="s">
        <v>174</v>
      </c>
      <c r="I23" s="70">
        <v>23</v>
      </c>
      <c r="J23" s="70" t="s">
        <v>63</v>
      </c>
      <c r="K23" s="93">
        <v>60</v>
      </c>
      <c r="L23" s="103" t="s">
        <v>62</v>
      </c>
      <c r="M23" s="74"/>
    </row>
    <row r="24" spans="1:17" ht="21.95" customHeight="1" x14ac:dyDescent="0.2">
      <c r="A24" s="244"/>
      <c r="B24" s="70" t="s">
        <v>3</v>
      </c>
      <c r="C24" s="70" t="s">
        <v>112</v>
      </c>
      <c r="D24" s="70" t="s">
        <v>3</v>
      </c>
      <c r="E24" s="70">
        <v>162</v>
      </c>
      <c r="F24" s="70">
        <v>328</v>
      </c>
      <c r="G24" s="215">
        <v>0.53</v>
      </c>
      <c r="H24" s="106" t="s">
        <v>175</v>
      </c>
      <c r="I24" s="70" t="s">
        <v>41</v>
      </c>
      <c r="J24" s="70" t="s">
        <v>41</v>
      </c>
      <c r="K24" s="93" t="s">
        <v>41</v>
      </c>
      <c r="L24" s="70" t="s">
        <v>41</v>
      </c>
      <c r="M24" s="94" t="s">
        <v>34</v>
      </c>
    </row>
    <row r="25" spans="1:17" ht="21.95" customHeight="1" x14ac:dyDescent="0.2">
      <c r="A25" s="244"/>
      <c r="B25" s="70" t="s">
        <v>6</v>
      </c>
      <c r="C25" s="70" t="s">
        <v>45</v>
      </c>
      <c r="D25" s="70" t="s">
        <v>7</v>
      </c>
      <c r="E25" s="93">
        <v>26</v>
      </c>
      <c r="F25" s="70" t="s">
        <v>41</v>
      </c>
      <c r="G25" s="215">
        <v>1</v>
      </c>
      <c r="H25" s="106" t="s">
        <v>174</v>
      </c>
      <c r="I25" s="70">
        <v>15</v>
      </c>
      <c r="J25" s="70" t="s">
        <v>63</v>
      </c>
      <c r="K25" s="93">
        <v>78</v>
      </c>
      <c r="L25" s="70" t="s">
        <v>127</v>
      </c>
      <c r="M25" s="94"/>
    </row>
    <row r="26" spans="1:17" ht="36.950000000000003" customHeight="1" x14ac:dyDescent="0.2">
      <c r="A26" s="245"/>
      <c r="B26" s="70" t="s">
        <v>3</v>
      </c>
      <c r="C26" s="70" t="s">
        <v>22</v>
      </c>
      <c r="D26" s="70" t="s">
        <v>3</v>
      </c>
      <c r="E26" s="93">
        <v>20</v>
      </c>
      <c r="F26" s="70" t="s">
        <v>41</v>
      </c>
      <c r="G26" s="215">
        <v>0.501</v>
      </c>
      <c r="H26" s="106" t="s">
        <v>174</v>
      </c>
      <c r="I26" s="70">
        <v>15</v>
      </c>
      <c r="J26" s="70" t="s">
        <v>63</v>
      </c>
      <c r="K26" s="93" t="s">
        <v>41</v>
      </c>
      <c r="L26" s="75" t="s">
        <v>62</v>
      </c>
      <c r="M26" s="220"/>
    </row>
    <row r="27" spans="1:17" ht="57.6" customHeight="1" x14ac:dyDescent="0.2">
      <c r="A27" s="246" t="s">
        <v>119</v>
      </c>
      <c r="B27" s="68" t="s">
        <v>52</v>
      </c>
      <c r="C27" s="68" t="s">
        <v>35</v>
      </c>
      <c r="D27" s="68" t="s">
        <v>109</v>
      </c>
      <c r="E27" s="68">
        <v>1200</v>
      </c>
      <c r="F27" s="68">
        <v>824</v>
      </c>
      <c r="G27" s="216">
        <v>0.9</v>
      </c>
      <c r="H27" s="68" t="s">
        <v>175</v>
      </c>
      <c r="I27" s="68" t="s">
        <v>136</v>
      </c>
      <c r="J27" s="68" t="s">
        <v>64</v>
      </c>
      <c r="K27" s="68" t="s">
        <v>132</v>
      </c>
      <c r="L27" s="103" t="s">
        <v>138</v>
      </c>
      <c r="M27" s="102" t="s">
        <v>211</v>
      </c>
      <c r="O27" s="71"/>
      <c r="P27" s="71"/>
      <c r="Q27" s="71"/>
    </row>
    <row r="28" spans="1:17" ht="21.95" customHeight="1" x14ac:dyDescent="0.2">
      <c r="A28" s="247"/>
      <c r="B28" s="70" t="s">
        <v>52</v>
      </c>
      <c r="C28" s="70" t="s">
        <v>73</v>
      </c>
      <c r="D28" s="70" t="s">
        <v>113</v>
      </c>
      <c r="E28" s="70">
        <v>127</v>
      </c>
      <c r="F28" s="70" t="s">
        <v>41</v>
      </c>
      <c r="G28" s="215">
        <v>0.9</v>
      </c>
      <c r="H28" s="106" t="s">
        <v>175</v>
      </c>
      <c r="I28" s="70">
        <v>20</v>
      </c>
      <c r="J28" s="70" t="s">
        <v>64</v>
      </c>
      <c r="K28" s="70" t="s">
        <v>132</v>
      </c>
      <c r="L28" s="103" t="s">
        <v>170</v>
      </c>
      <c r="M28" s="71"/>
    </row>
    <row r="29" spans="1:17" ht="21.95" customHeight="1" x14ac:dyDescent="0.2">
      <c r="A29" s="247"/>
      <c r="B29" s="70" t="s">
        <v>52</v>
      </c>
      <c r="C29" s="70" t="s">
        <v>74</v>
      </c>
      <c r="D29" s="70" t="s">
        <v>114</v>
      </c>
      <c r="E29" s="70">
        <v>178</v>
      </c>
      <c r="F29" s="70" t="s">
        <v>41</v>
      </c>
      <c r="G29" s="215">
        <v>0.9</v>
      </c>
      <c r="H29" s="106" t="s">
        <v>175</v>
      </c>
      <c r="I29" s="70">
        <v>20</v>
      </c>
      <c r="J29" s="70" t="s">
        <v>64</v>
      </c>
      <c r="K29" s="70" t="s">
        <v>132</v>
      </c>
      <c r="L29" s="103" t="s">
        <v>163</v>
      </c>
      <c r="M29" s="71"/>
    </row>
    <row r="30" spans="1:17" ht="20.25" x14ac:dyDescent="0.2">
      <c r="A30" s="247"/>
      <c r="B30" s="70" t="s">
        <v>52</v>
      </c>
      <c r="C30" s="70" t="s">
        <v>37</v>
      </c>
      <c r="D30" s="70" t="s">
        <v>115</v>
      </c>
      <c r="E30" s="70">
        <v>256</v>
      </c>
      <c r="F30" s="70" t="s">
        <v>41</v>
      </c>
      <c r="G30" s="215">
        <v>0.9</v>
      </c>
      <c r="H30" s="106" t="s">
        <v>175</v>
      </c>
      <c r="I30" s="70" t="s">
        <v>153</v>
      </c>
      <c r="J30" s="70" t="s">
        <v>64</v>
      </c>
      <c r="K30" s="70" t="s">
        <v>132</v>
      </c>
      <c r="L30" s="103" t="s">
        <v>171</v>
      </c>
      <c r="M30" s="71"/>
    </row>
    <row r="31" spans="1:17" ht="20.25" x14ac:dyDescent="0.2">
      <c r="A31" s="247"/>
      <c r="B31" s="70" t="s">
        <v>4</v>
      </c>
      <c r="C31" s="70" t="s">
        <v>36</v>
      </c>
      <c r="D31" s="70" t="s">
        <v>5</v>
      </c>
      <c r="E31" s="70">
        <v>250</v>
      </c>
      <c r="F31" s="70">
        <v>200</v>
      </c>
      <c r="G31" s="215">
        <v>0.72</v>
      </c>
      <c r="H31" s="70" t="s">
        <v>65</v>
      </c>
      <c r="I31" s="70" t="s">
        <v>65</v>
      </c>
      <c r="J31" s="70" t="s">
        <v>41</v>
      </c>
      <c r="K31" s="70" t="s">
        <v>41</v>
      </c>
      <c r="L31" s="103" t="s">
        <v>41</v>
      </c>
      <c r="M31" s="71" t="s">
        <v>39</v>
      </c>
    </row>
    <row r="32" spans="1:17" ht="20.25" x14ac:dyDescent="0.2">
      <c r="A32" s="247"/>
      <c r="B32" s="70" t="s">
        <v>6</v>
      </c>
      <c r="C32" s="70" t="s">
        <v>82</v>
      </c>
      <c r="D32" s="70" t="s">
        <v>7</v>
      </c>
      <c r="E32" s="70">
        <v>60</v>
      </c>
      <c r="F32" s="70" t="s">
        <v>41</v>
      </c>
      <c r="G32" s="215">
        <v>1</v>
      </c>
      <c r="H32" s="70" t="s">
        <v>65</v>
      </c>
      <c r="I32" s="70" t="s">
        <v>65</v>
      </c>
      <c r="J32" s="70" t="s">
        <v>41</v>
      </c>
      <c r="K32" s="70" t="s">
        <v>41</v>
      </c>
      <c r="L32" s="103" t="s">
        <v>41</v>
      </c>
      <c r="M32" s="94"/>
    </row>
    <row r="33" spans="1:13" ht="20.25" x14ac:dyDescent="0.2">
      <c r="A33" s="247"/>
      <c r="B33" s="70" t="s">
        <v>3</v>
      </c>
      <c r="C33" s="70" t="s">
        <v>140</v>
      </c>
      <c r="D33" s="70" t="s">
        <v>3</v>
      </c>
      <c r="E33" s="70">
        <v>18</v>
      </c>
      <c r="F33" s="70" t="s">
        <v>41</v>
      </c>
      <c r="G33" s="215">
        <v>0.54</v>
      </c>
      <c r="H33" s="106" t="s">
        <v>173</v>
      </c>
      <c r="I33" s="70" t="s">
        <v>41</v>
      </c>
      <c r="J33" s="70" t="s">
        <v>41</v>
      </c>
      <c r="K33" s="70" t="s">
        <v>41</v>
      </c>
      <c r="L33" s="70" t="s">
        <v>41</v>
      </c>
      <c r="M33" s="8"/>
    </row>
    <row r="34" spans="1:13" ht="20.25" x14ac:dyDescent="0.2">
      <c r="A34" s="247"/>
      <c r="B34" s="70" t="s">
        <v>3</v>
      </c>
      <c r="C34" s="70" t="s">
        <v>83</v>
      </c>
      <c r="D34" s="70" t="s">
        <v>3</v>
      </c>
      <c r="E34" s="70">
        <v>38</v>
      </c>
      <c r="F34" s="70" t="s">
        <v>41</v>
      </c>
      <c r="G34" s="215">
        <v>0.502</v>
      </c>
      <c r="H34" s="106" t="s">
        <v>173</v>
      </c>
      <c r="I34" s="70" t="s">
        <v>41</v>
      </c>
      <c r="J34" s="70" t="s">
        <v>41</v>
      </c>
      <c r="K34" s="70" t="s">
        <v>41</v>
      </c>
      <c r="L34" s="70" t="s">
        <v>41</v>
      </c>
      <c r="M34" s="8"/>
    </row>
    <row r="35" spans="1:13" ht="40.5" x14ac:dyDescent="0.2">
      <c r="A35" s="248"/>
      <c r="B35" s="75" t="s">
        <v>6</v>
      </c>
      <c r="C35" s="75" t="s">
        <v>22</v>
      </c>
      <c r="D35" s="75" t="s">
        <v>105</v>
      </c>
      <c r="E35" s="75">
        <v>32</v>
      </c>
      <c r="F35" s="70" t="s">
        <v>41</v>
      </c>
      <c r="G35" s="217">
        <v>0.33</v>
      </c>
      <c r="H35" s="106" t="s">
        <v>173</v>
      </c>
      <c r="I35" s="70" t="s">
        <v>41</v>
      </c>
      <c r="J35" s="70" t="s">
        <v>41</v>
      </c>
      <c r="K35" s="70" t="s">
        <v>41</v>
      </c>
      <c r="L35" s="104" t="s">
        <v>41</v>
      </c>
      <c r="M35" s="95"/>
    </row>
  </sheetData>
  <mergeCells count="3">
    <mergeCell ref="A20:A26"/>
    <mergeCell ref="A27:A35"/>
    <mergeCell ref="A7:A19"/>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dimension ref="A1:T30"/>
  <sheetViews>
    <sheetView showGridLines="0" view="pageBreakPreview" zoomScale="70" zoomScaleNormal="70" zoomScaleSheetLayoutView="70" workbookViewId="0">
      <selection activeCell="F30" sqref="F30"/>
    </sheetView>
  </sheetViews>
  <sheetFormatPr defaultColWidth="0" defaultRowHeight="14.25" zeroHeight="1" x14ac:dyDescent="0.2"/>
  <cols>
    <col min="1" max="1" width="31.625" customWidth="1"/>
    <col min="2" max="5" width="21.875" customWidth="1"/>
    <col min="6" max="6" width="27.875" customWidth="1"/>
    <col min="7" max="8" width="17.375" hidden="1" customWidth="1"/>
    <col min="9" max="20" width="0" hidden="1" customWidth="1"/>
    <col min="21" max="16384" width="8.75" hidden="1"/>
  </cols>
  <sheetData>
    <row r="1" spans="1:19" x14ac:dyDescent="0.2"/>
    <row r="2" spans="1:19" x14ac:dyDescent="0.2"/>
    <row r="3" spans="1:19" s="3" customFormat="1" ht="20.25" x14ac:dyDescent="0.2">
      <c r="A3" s="29" t="s">
        <v>54</v>
      </c>
      <c r="B3" s="29"/>
      <c r="C3" s="29"/>
      <c r="D3" s="29"/>
      <c r="E3" s="30"/>
      <c r="F3"/>
      <c r="G3"/>
      <c r="H3"/>
      <c r="I3"/>
      <c r="J3"/>
      <c r="K3"/>
      <c r="L3"/>
      <c r="M3"/>
      <c r="N3"/>
      <c r="O3"/>
      <c r="P3"/>
      <c r="Q3"/>
      <c r="S3"/>
    </row>
    <row r="4" spans="1:19" x14ac:dyDescent="0.2"/>
    <row r="5" spans="1:19" x14ac:dyDescent="0.2"/>
    <row r="6" spans="1:19" ht="61.5" thickBot="1" x14ac:dyDescent="0.25">
      <c r="A6" s="51" t="s">
        <v>49</v>
      </c>
      <c r="B6" s="2" t="s">
        <v>0</v>
      </c>
      <c r="C6" s="2" t="s">
        <v>70</v>
      </c>
      <c r="D6" s="2" t="s">
        <v>71</v>
      </c>
      <c r="E6" s="2" t="s">
        <v>50</v>
      </c>
    </row>
    <row r="7" spans="1:19" ht="21" thickBot="1" x14ac:dyDescent="0.25">
      <c r="A7" s="189" t="s">
        <v>52</v>
      </c>
      <c r="B7" s="190"/>
      <c r="C7" s="191">
        <v>3431</v>
      </c>
      <c r="D7" s="191">
        <v>7840</v>
      </c>
      <c r="E7" s="192" t="s">
        <v>53</v>
      </c>
    </row>
    <row r="8" spans="1:19" ht="21" thickBot="1" x14ac:dyDescent="0.25">
      <c r="A8" s="193" t="s">
        <v>4</v>
      </c>
      <c r="B8" s="194" t="s">
        <v>51</v>
      </c>
      <c r="C8" s="191">
        <v>200</v>
      </c>
      <c r="D8" s="191">
        <v>800</v>
      </c>
      <c r="E8" s="192" t="s">
        <v>53</v>
      </c>
    </row>
    <row r="9" spans="1:19" ht="20.25" x14ac:dyDescent="0.2">
      <c r="A9" s="251" t="s">
        <v>11</v>
      </c>
      <c r="B9" s="197" t="s">
        <v>106</v>
      </c>
      <c r="C9" s="198">
        <v>261</v>
      </c>
      <c r="D9" s="198" t="s">
        <v>41</v>
      </c>
      <c r="E9" s="199" t="s">
        <v>53</v>
      </c>
    </row>
    <row r="10" spans="1:19" ht="20.25" x14ac:dyDescent="0.2">
      <c r="A10" s="252"/>
      <c r="B10" s="65" t="s">
        <v>7</v>
      </c>
      <c r="C10" s="91">
        <v>60</v>
      </c>
      <c r="D10" s="91" t="s">
        <v>41</v>
      </c>
      <c r="E10" s="200" t="s">
        <v>53</v>
      </c>
    </row>
    <row r="11" spans="1:19" ht="21" thickBot="1" x14ac:dyDescent="0.25">
      <c r="A11" s="253"/>
      <c r="B11" s="201" t="s">
        <v>118</v>
      </c>
      <c r="C11" s="202">
        <v>321</v>
      </c>
      <c r="D11" s="203" t="s">
        <v>41</v>
      </c>
      <c r="E11" s="204" t="s">
        <v>53</v>
      </c>
    </row>
    <row r="12" spans="1:19" ht="21" thickBot="1" x14ac:dyDescent="0.25">
      <c r="A12" s="189" t="s">
        <v>3</v>
      </c>
      <c r="B12" s="190"/>
      <c r="C12" s="191">
        <v>206</v>
      </c>
      <c r="D12" s="191">
        <v>1358</v>
      </c>
      <c r="E12" s="192" t="s">
        <v>53</v>
      </c>
    </row>
    <row r="13" spans="1:19" ht="20.25" x14ac:dyDescent="0.2">
      <c r="A13" s="195" t="s">
        <v>25</v>
      </c>
      <c r="B13" s="196"/>
      <c r="C13" s="218">
        <f>SUM(C7,C8,C12,C11)</f>
        <v>4158</v>
      </c>
      <c r="D13" s="218">
        <f>SUM(D7,D8,D12,D11)</f>
        <v>9998</v>
      </c>
      <c r="E13" s="188"/>
    </row>
    <row r="14" spans="1:19" x14ac:dyDescent="0.2"/>
    <row r="15" spans="1:19" x14ac:dyDescent="0.2"/>
    <row r="16" spans="1:19" x14ac:dyDescent="0.2"/>
    <row r="17" spans="1:5" ht="20.25" x14ac:dyDescent="0.2">
      <c r="A17" s="29" t="s">
        <v>66</v>
      </c>
      <c r="B17" s="29"/>
      <c r="C17" s="29"/>
      <c r="D17" s="29"/>
      <c r="E17" s="30"/>
    </row>
    <row r="18" spans="1:5" x14ac:dyDescent="0.2"/>
    <row r="19" spans="1:5" x14ac:dyDescent="0.2"/>
    <row r="20" spans="1:5" ht="61.5" thickBot="1" x14ac:dyDescent="0.25">
      <c r="A20" s="51" t="s">
        <v>49</v>
      </c>
      <c r="B20" s="2" t="s">
        <v>0</v>
      </c>
      <c r="C20" s="2" t="s">
        <v>70</v>
      </c>
      <c r="D20" s="2" t="s">
        <v>71</v>
      </c>
      <c r="E20" s="2" t="s">
        <v>50</v>
      </c>
    </row>
    <row r="21" spans="1:5" ht="21" thickBot="1" x14ac:dyDescent="0.25">
      <c r="A21" s="189" t="s">
        <v>52</v>
      </c>
      <c r="B21" s="190"/>
      <c r="C21" s="191">
        <v>8343</v>
      </c>
      <c r="D21" s="191">
        <v>1400</v>
      </c>
      <c r="E21" s="192" t="s">
        <v>53</v>
      </c>
    </row>
    <row r="22" spans="1:5" ht="20.25" x14ac:dyDescent="0.2">
      <c r="A22" s="251" t="s">
        <v>4</v>
      </c>
      <c r="B22" s="205" t="s">
        <v>51</v>
      </c>
      <c r="C22" s="206">
        <v>30</v>
      </c>
      <c r="D22" s="206" t="s">
        <v>41</v>
      </c>
      <c r="E22" s="207" t="s">
        <v>116</v>
      </c>
    </row>
    <row r="23" spans="1:5" ht="21" thickBot="1" x14ac:dyDescent="0.25">
      <c r="A23" s="253"/>
      <c r="B23" s="208" t="s">
        <v>5</v>
      </c>
      <c r="C23" s="203">
        <v>500</v>
      </c>
      <c r="D23" s="203">
        <v>60</v>
      </c>
      <c r="E23" s="204" t="s">
        <v>53</v>
      </c>
    </row>
    <row r="24" spans="1:5" ht="20.25" x14ac:dyDescent="0.2">
      <c r="A24" s="251" t="s">
        <v>11</v>
      </c>
      <c r="B24" s="197" t="s">
        <v>106</v>
      </c>
      <c r="C24" s="198">
        <v>264</v>
      </c>
      <c r="D24" s="198" t="s">
        <v>41</v>
      </c>
      <c r="E24" s="199" t="s">
        <v>117</v>
      </c>
    </row>
    <row r="25" spans="1:5" ht="20.25" x14ac:dyDescent="0.2">
      <c r="A25" s="252"/>
      <c r="B25" s="65" t="s">
        <v>7</v>
      </c>
      <c r="C25" s="91">
        <v>180</v>
      </c>
      <c r="D25" s="91" t="s">
        <v>41</v>
      </c>
      <c r="E25" s="200" t="s">
        <v>53</v>
      </c>
    </row>
    <row r="26" spans="1:5" ht="20.25" x14ac:dyDescent="0.2">
      <c r="A26" s="252"/>
      <c r="B26" s="107" t="s">
        <v>105</v>
      </c>
      <c r="C26" s="91">
        <v>200</v>
      </c>
      <c r="D26" s="91" t="s">
        <v>41</v>
      </c>
      <c r="E26" s="209" t="s">
        <v>116</v>
      </c>
    </row>
    <row r="27" spans="1:5" ht="21" thickBot="1" x14ac:dyDescent="0.25">
      <c r="A27" s="253"/>
      <c r="B27" s="201" t="s">
        <v>118</v>
      </c>
      <c r="C27" s="202">
        <v>644</v>
      </c>
      <c r="D27" s="203" t="s">
        <v>41</v>
      </c>
      <c r="E27" s="204" t="s">
        <v>117</v>
      </c>
    </row>
    <row r="28" spans="1:5" ht="21" thickBot="1" x14ac:dyDescent="0.25">
      <c r="A28" s="189" t="s">
        <v>3</v>
      </c>
      <c r="B28" s="190"/>
      <c r="C28" s="191">
        <v>733</v>
      </c>
      <c r="D28" s="191">
        <v>6423</v>
      </c>
      <c r="E28" s="192" t="s">
        <v>117</v>
      </c>
    </row>
    <row r="29" spans="1:5" ht="20.25" x14ac:dyDescent="0.2">
      <c r="A29" s="195" t="s">
        <v>25</v>
      </c>
      <c r="B29" s="196"/>
      <c r="C29" s="218">
        <f>SUM(C21,C22:C23,C27,C28)</f>
        <v>10250</v>
      </c>
      <c r="D29" s="218">
        <f>SUM(D21,D22:D23,D27,D28)</f>
        <v>7883</v>
      </c>
      <c r="E29" s="188"/>
    </row>
    <row r="30" spans="1:5" x14ac:dyDescent="0.2"/>
  </sheetData>
  <mergeCells count="3">
    <mergeCell ref="A24:A27"/>
    <mergeCell ref="A9:A11"/>
    <mergeCell ref="A22:A23"/>
  </mergeCells>
  <pageMargins left="0.7" right="0.7" top="0.75" bottom="0.75" header="0.3" footer="0.3"/>
  <pageSetup paperSize="9" scale="6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dimension ref="A1:U38"/>
  <sheetViews>
    <sheetView showGridLines="0" view="pageBreakPreview" zoomScale="70" zoomScaleNormal="70" zoomScaleSheetLayoutView="70" workbookViewId="0">
      <selection activeCell="U1" sqref="U1:U1048576"/>
    </sheetView>
  </sheetViews>
  <sheetFormatPr defaultColWidth="0" defaultRowHeight="14.25" zeroHeight="1" x14ac:dyDescent="0.2"/>
  <cols>
    <col min="1" max="20" width="8.75" customWidth="1"/>
    <col min="21" max="21" width="0" hidden="1" customWidth="1"/>
    <col min="22" max="16384" width="8.7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2" ma:contentTypeDescription="Create a new document." ma:contentTypeScope="" ma:versionID="7785918635c778ce3a093b718c45698e">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fee92b6a8a5e207eea3f1d0ff78bb277"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2.xml><?xml version="1.0" encoding="utf-8"?>
<ds:datastoreItem xmlns:ds="http://schemas.openxmlformats.org/officeDocument/2006/customXml" ds:itemID="{941A131B-6A9B-4044-9D5E-15CDAF94F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852A0-4203-43E3-A728-C04B8FF3311C}">
  <ds:schemaRef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94f9124f-5bc2-47a3-992c-8204df2fe239"/>
    <ds:schemaRef ds:uri="http://purl.org/dc/terms/"/>
    <ds:schemaRef ds:uri="http://purl.org/dc/elements/1.1/"/>
    <ds:schemaRef ds:uri="4e3014a7-3d34-4e96-96e2-8dfbee3715b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7</vt:i4>
      </vt:variant>
    </vt:vector>
  </HeadingPairs>
  <TitlesOfParts>
    <vt:vector size="13"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FX_Euro</vt:lpstr>
      <vt:lpstr>FX_Nis</vt:lpstr>
      <vt:lpstr>'Adv. Dev and Dev. Portfolio'!WPrint_Area_W</vt:lpstr>
      <vt:lpstr>'Mature Portfolio Financials'!WPrint_Area_W</vt:lpstr>
      <vt:lpstr>'US IC Status'!WPrint_Area_W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Dua Jebara</cp:lastModifiedBy>
  <cp:revision/>
  <cp:lastPrinted>2023-02-24T07:42:38Z</cp:lastPrinted>
  <dcterms:created xsi:type="dcterms:W3CDTF">2023-02-13T11:51:03Z</dcterms:created>
  <dcterms:modified xsi:type="dcterms:W3CDTF">2023-03-21T08:34:14Z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